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HFF\Forms\"/>
    </mc:Choice>
  </mc:AlternateContent>
  <bookViews>
    <workbookView xWindow="0" yWindow="0" windowWidth="28800" windowHeight="11700" tabRatio="820" firstSheet="2" activeTab="4"/>
  </bookViews>
  <sheets>
    <sheet name="processID" sheetId="1" state="hidden" r:id="rId1"/>
    <sheet name="Table Index" sheetId="15" r:id="rId2"/>
    <sheet name="1.  Project Financing Summary" sheetId="10" r:id="rId3"/>
    <sheet name="2. Development Cost and Budget" sheetId="36" r:id="rId4"/>
    <sheet name="3. Project Operating Proforma" sheetId="5" r:id="rId5"/>
    <sheet name="4. Balloon Refinancing" sheetId="12" r:id="rId6"/>
  </sheets>
  <definedNames>
    <definedName name="_xlnm.Print_Area" localSheetId="2">'1.  Project Financing Summary'!$B$2:$E$44</definedName>
    <definedName name="_xlnm.Print_Area" localSheetId="3">'2. Development Cost and Budget'!$B$2:$H$82</definedName>
    <definedName name="_xlnm.Print_Area" localSheetId="4">'3. Project Operating Proforma'!$B$2:$N$58</definedName>
    <definedName name="_xlnm.Print_Area" localSheetId="5">'4. Balloon Refinancing'!$A$1:$K$16</definedName>
    <definedName name="_xlnm.Print_Area" localSheetId="1">'Table Index'!$B$2:$E$41</definedName>
    <definedName name="_xlnm.Print_Titles" localSheetId="4">'3. Project Operating Proforma'!$2:$5</definedName>
    <definedName name="Z_D6ADFD47_8DC4_4C2F_8CDA_3A14821200C4_.wvu.PrintTitles" localSheetId="4" hidden="1">'3. Project Operating Proforma'!$2:$2</definedName>
  </definedNames>
  <calcPr calcId="162913" iterate="1"/>
  <customWorkbookViews>
    <customWorkbookView name="VTranchik - Personal View" guid="{D6ADFD47-8DC4-4C2F-8CDA-3A14821200C4}" mergeInterval="0" personalView="1" maximized="1" windowWidth="1916" windowHeight="900" tabRatio="915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" i="12" l="1"/>
  <c r="N2" i="5"/>
  <c r="H2" i="36"/>
  <c r="E2" i="10"/>
  <c r="E72" i="36" l="1"/>
  <c r="D61" i="36"/>
  <c r="D53" i="36"/>
  <c r="D45" i="36"/>
  <c r="D40" i="36"/>
  <c r="D36" i="36"/>
  <c r="E35" i="36"/>
  <c r="D26" i="36"/>
  <c r="G11" i="36"/>
  <c r="G77" i="36" s="1"/>
  <c r="D11" i="36"/>
  <c r="F70" i="36" s="1"/>
  <c r="D16" i="15" l="1"/>
  <c r="G71" i="36"/>
  <c r="G33" i="36"/>
  <c r="G53" i="36"/>
  <c r="F75" i="36"/>
  <c r="F36" i="36"/>
  <c r="F56" i="36"/>
  <c r="G36" i="36"/>
  <c r="F60" i="36"/>
  <c r="G29" i="36"/>
  <c r="G52" i="36"/>
  <c r="G61" i="36"/>
  <c r="F25" i="36"/>
  <c r="F41" i="36"/>
  <c r="G63" i="36"/>
  <c r="G48" i="36"/>
  <c r="C16" i="36"/>
  <c r="D16" i="36" s="1"/>
  <c r="G40" i="36"/>
  <c r="F15" i="36"/>
  <c r="G15" i="36" s="1"/>
  <c r="G45" i="36"/>
  <c r="G67" i="36"/>
  <c r="G25" i="36"/>
  <c r="F30" i="36"/>
  <c r="F34" i="36"/>
  <c r="F38" i="36"/>
  <c r="G41" i="36"/>
  <c r="F45" i="36"/>
  <c r="F49" i="36"/>
  <c r="G56" i="36"/>
  <c r="G60" i="36"/>
  <c r="F64" i="36"/>
  <c r="F68" i="36"/>
  <c r="F80" i="36"/>
  <c r="C18" i="36"/>
  <c r="G30" i="36"/>
  <c r="F42" i="36"/>
  <c r="F53" i="36"/>
  <c r="F72" i="36"/>
  <c r="F44" i="36"/>
  <c r="G51" i="36"/>
  <c r="F55" i="36"/>
  <c r="F59" i="36"/>
  <c r="G62" i="36"/>
  <c r="G66" i="36"/>
  <c r="G70" i="36"/>
  <c r="F74" i="36"/>
  <c r="D78" i="36"/>
  <c r="G75" i="36"/>
  <c r="F16" i="36"/>
  <c r="G16" i="36" s="1"/>
  <c r="G34" i="36"/>
  <c r="G64" i="36"/>
  <c r="G80" i="36"/>
  <c r="F24" i="36"/>
  <c r="G28" i="36"/>
  <c r="G32" i="36"/>
  <c r="F40" i="36"/>
  <c r="G47" i="36"/>
  <c r="G24" i="36"/>
  <c r="F29" i="36"/>
  <c r="F33" i="36"/>
  <c r="G44" i="36"/>
  <c r="F48" i="36"/>
  <c r="F52" i="36"/>
  <c r="G55" i="36"/>
  <c r="G59" i="36"/>
  <c r="F63" i="36"/>
  <c r="F67" i="36"/>
  <c r="F71" i="36"/>
  <c r="G74" i="36"/>
  <c r="G42" i="36"/>
  <c r="F50" i="36"/>
  <c r="G57" i="36"/>
  <c r="F61" i="36"/>
  <c r="F69" i="36"/>
  <c r="G72" i="36"/>
  <c r="G76" i="36"/>
  <c r="F18" i="36"/>
  <c r="G18" i="36" s="1"/>
  <c r="F23" i="36"/>
  <c r="G26" i="36"/>
  <c r="G31" i="36"/>
  <c r="F35" i="36"/>
  <c r="G39" i="36"/>
  <c r="F43" i="36"/>
  <c r="G46" i="36"/>
  <c r="G50" i="36"/>
  <c r="F54" i="36"/>
  <c r="F58" i="36"/>
  <c r="G65" i="36"/>
  <c r="G69" i="36"/>
  <c r="F73" i="36"/>
  <c r="F77" i="36"/>
  <c r="G38" i="36"/>
  <c r="G49" i="36"/>
  <c r="F57" i="36"/>
  <c r="G68" i="36"/>
  <c r="F76" i="36"/>
  <c r="C15" i="36"/>
  <c r="F26" i="36"/>
  <c r="F31" i="36"/>
  <c r="F39" i="36"/>
  <c r="F46" i="36"/>
  <c r="F65" i="36"/>
  <c r="G23" i="36"/>
  <c r="F28" i="36"/>
  <c r="F32" i="36"/>
  <c r="G35" i="36"/>
  <c r="G43" i="36"/>
  <c r="F47" i="36"/>
  <c r="F51" i="36"/>
  <c r="G54" i="36"/>
  <c r="G58" i="36"/>
  <c r="F62" i="36"/>
  <c r="F66" i="36"/>
  <c r="G73" i="36"/>
  <c r="C17" i="36" l="1"/>
  <c r="C19" i="36" s="1"/>
  <c r="D19" i="36" s="1"/>
  <c r="G78" i="36"/>
  <c r="F78" i="36"/>
  <c r="F17" i="36"/>
  <c r="G17" i="36" s="1"/>
  <c r="H16" i="36"/>
  <c r="D82" i="36"/>
  <c r="D15" i="36"/>
  <c r="H15" i="36"/>
  <c r="D18" i="36"/>
  <c r="H18" i="36"/>
  <c r="F9" i="5"/>
  <c r="G9" i="5" s="1"/>
  <c r="H9" i="5" s="1"/>
  <c r="I9" i="5" s="1"/>
  <c r="J9" i="5" s="1"/>
  <c r="K9" i="5" s="1"/>
  <c r="L9" i="5" s="1"/>
  <c r="M9" i="5" s="1"/>
  <c r="N9" i="5" s="1"/>
  <c r="F12" i="5"/>
  <c r="G12" i="5" s="1"/>
  <c r="H12" i="5" s="1"/>
  <c r="I12" i="5" s="1"/>
  <c r="J12" i="5" s="1"/>
  <c r="K12" i="5" s="1"/>
  <c r="L12" i="5" s="1"/>
  <c r="M12" i="5" s="1"/>
  <c r="N12" i="5" s="1"/>
  <c r="F19" i="36" l="1"/>
  <c r="G19" i="36" s="1"/>
  <c r="G82" i="36"/>
  <c r="F82" i="36"/>
  <c r="D17" i="36"/>
  <c r="H17" i="36"/>
  <c r="H19" i="36" s="1"/>
  <c r="F13" i="5"/>
  <c r="G13" i="5" s="1"/>
  <c r="H13" i="5" s="1"/>
  <c r="I13" i="5" s="1"/>
  <c r="J13" i="5" s="1"/>
  <c r="K13" i="5" s="1"/>
  <c r="L13" i="5" s="1"/>
  <c r="M13" i="5" s="1"/>
  <c r="N13" i="5" s="1"/>
  <c r="F14" i="5"/>
  <c r="G14" i="5" s="1"/>
  <c r="H14" i="5" s="1"/>
  <c r="I14" i="5" s="1"/>
  <c r="J14" i="5" s="1"/>
  <c r="K14" i="5" s="1"/>
  <c r="L14" i="5" s="1"/>
  <c r="M14" i="5" s="1"/>
  <c r="N14" i="5" s="1"/>
  <c r="F15" i="5"/>
  <c r="G15" i="5" s="1"/>
  <c r="H15" i="5" s="1"/>
  <c r="I15" i="5" s="1"/>
  <c r="J15" i="5" s="1"/>
  <c r="K15" i="5" s="1"/>
  <c r="L15" i="5" s="1"/>
  <c r="M15" i="5" s="1"/>
  <c r="N15" i="5" s="1"/>
  <c r="F16" i="5"/>
  <c r="G16" i="5" s="1"/>
  <c r="H16" i="5" s="1"/>
  <c r="I16" i="5" s="1"/>
  <c r="J16" i="5" s="1"/>
  <c r="K16" i="5" s="1"/>
  <c r="L16" i="5" s="1"/>
  <c r="M16" i="5" s="1"/>
  <c r="N16" i="5" s="1"/>
  <c r="F17" i="5"/>
  <c r="G17" i="5" s="1"/>
  <c r="H17" i="5" s="1"/>
  <c r="I17" i="5" s="1"/>
  <c r="J17" i="5" s="1"/>
  <c r="K17" i="5" s="1"/>
  <c r="L17" i="5" s="1"/>
  <c r="M17" i="5" s="1"/>
  <c r="N17" i="5" s="1"/>
  <c r="F18" i="5"/>
  <c r="G18" i="5" s="1"/>
  <c r="H18" i="5" s="1"/>
  <c r="I18" i="5" s="1"/>
  <c r="J18" i="5" s="1"/>
  <c r="K18" i="5" s="1"/>
  <c r="L18" i="5" s="1"/>
  <c r="M18" i="5" s="1"/>
  <c r="N18" i="5" s="1"/>
  <c r="F19" i="5"/>
  <c r="G19" i="5" s="1"/>
  <c r="H19" i="5" s="1"/>
  <c r="I19" i="5" s="1"/>
  <c r="J19" i="5" s="1"/>
  <c r="K19" i="5" s="1"/>
  <c r="L19" i="5" s="1"/>
  <c r="M19" i="5" s="1"/>
  <c r="N19" i="5" s="1"/>
  <c r="F20" i="5"/>
  <c r="G20" i="5" s="1"/>
  <c r="H20" i="5" s="1"/>
  <c r="I20" i="5" s="1"/>
  <c r="J20" i="5" s="1"/>
  <c r="K20" i="5" s="1"/>
  <c r="L20" i="5" s="1"/>
  <c r="M20" i="5" s="1"/>
  <c r="N20" i="5" s="1"/>
  <c r="F21" i="5"/>
  <c r="G21" i="5" s="1"/>
  <c r="H21" i="5" s="1"/>
  <c r="I21" i="5" s="1"/>
  <c r="J21" i="5" s="1"/>
  <c r="K21" i="5" s="1"/>
  <c r="L21" i="5" s="1"/>
  <c r="M21" i="5" s="1"/>
  <c r="N21" i="5" s="1"/>
  <c r="F22" i="5"/>
  <c r="G22" i="5" s="1"/>
  <c r="H22" i="5" s="1"/>
  <c r="I22" i="5" s="1"/>
  <c r="J22" i="5" s="1"/>
  <c r="K22" i="5" s="1"/>
  <c r="L22" i="5" s="1"/>
  <c r="M22" i="5" s="1"/>
  <c r="N22" i="5" s="1"/>
  <c r="G46" i="5"/>
  <c r="G47" i="5" s="1"/>
  <c r="E28" i="5" s="1"/>
  <c r="H46" i="5"/>
  <c r="H47" i="5"/>
  <c r="I46" i="5"/>
  <c r="I47" i="5"/>
  <c r="J52" i="5"/>
  <c r="J53" i="5"/>
  <c r="J54" i="5"/>
  <c r="J55" i="5"/>
  <c r="J56" i="5"/>
  <c r="M56" i="5"/>
  <c r="J57" i="5"/>
  <c r="H58" i="5"/>
  <c r="C11" i="10"/>
  <c r="C21" i="10"/>
  <c r="C32" i="10"/>
  <c r="C42" i="10"/>
  <c r="H45" i="5"/>
  <c r="I45" i="5"/>
  <c r="M57" i="5"/>
  <c r="K57" i="5"/>
  <c r="M53" i="5"/>
  <c r="K53" i="5"/>
  <c r="K55" i="5"/>
  <c r="M55" i="5"/>
  <c r="E30" i="5"/>
  <c r="E29" i="5"/>
  <c r="I29" i="5"/>
  <c r="I30" i="5"/>
  <c r="G29" i="5"/>
  <c r="J29" i="5"/>
  <c r="H29" i="5"/>
  <c r="J30" i="5"/>
  <c r="K30" i="5"/>
  <c r="N30" i="5"/>
  <c r="F30" i="5"/>
  <c r="L30" i="5"/>
  <c r="H30" i="5"/>
  <c r="F29" i="5"/>
  <c r="N29" i="5"/>
  <c r="K29" i="5"/>
  <c r="L29" i="5"/>
  <c r="M29" i="5"/>
  <c r="K56" i="5"/>
  <c r="G30" i="5"/>
  <c r="M30" i="5"/>
  <c r="K54" i="5"/>
  <c r="M54" i="5"/>
  <c r="E23" i="5"/>
  <c r="J58" i="5" l="1"/>
  <c r="E31" i="5"/>
  <c r="G45" i="5"/>
  <c r="N41" i="5" s="1"/>
  <c r="C3" i="12" s="1"/>
  <c r="N28" i="5"/>
  <c r="N31" i="5" s="1"/>
  <c r="I28" i="5"/>
  <c r="I31" i="5" s="1"/>
  <c r="L28" i="5"/>
  <c r="L31" i="5" s="1"/>
  <c r="H28" i="5"/>
  <c r="H31" i="5" s="1"/>
  <c r="K28" i="5"/>
  <c r="K31" i="5" s="1"/>
  <c r="F28" i="5"/>
  <c r="F31" i="5" s="1"/>
  <c r="J28" i="5"/>
  <c r="J31" i="5" s="1"/>
  <c r="M28" i="5"/>
  <c r="M31" i="5" s="1"/>
  <c r="G28" i="5"/>
  <c r="G31" i="5" s="1"/>
  <c r="M52" i="5"/>
  <c r="M58" i="5" s="1"/>
  <c r="E7" i="5" s="1"/>
  <c r="E8" i="5" s="1"/>
  <c r="K52" i="5"/>
  <c r="K58" i="5" s="1"/>
  <c r="E10" i="5" l="1"/>
  <c r="E25" i="5" s="1"/>
  <c r="F7" i="5"/>
  <c r="F8" i="5" s="1"/>
  <c r="G23" i="5"/>
  <c r="F10" i="5" l="1"/>
  <c r="F23" i="5" s="1"/>
  <c r="F25" i="5" s="1"/>
  <c r="G7" i="5"/>
  <c r="G8" i="5" s="1"/>
  <c r="E35" i="5"/>
  <c r="E37" i="5"/>
  <c r="H23" i="5"/>
  <c r="F35" i="5" l="1"/>
  <c r="F37" i="5"/>
  <c r="G10" i="5"/>
  <c r="G25" i="5" s="1"/>
  <c r="H7" i="5"/>
  <c r="H8" i="5" s="1"/>
  <c r="I23" i="5"/>
  <c r="H10" i="5" l="1"/>
  <c r="H25" i="5" s="1"/>
  <c r="I7" i="5"/>
  <c r="I8" i="5" s="1"/>
  <c r="G37" i="5"/>
  <c r="G35" i="5"/>
  <c r="J23" i="5"/>
  <c r="I10" i="5" l="1"/>
  <c r="I25" i="5" s="1"/>
  <c r="J7" i="5"/>
  <c r="J8" i="5" s="1"/>
  <c r="H37" i="5"/>
  <c r="H35" i="5"/>
  <c r="K23" i="5"/>
  <c r="I37" i="5" l="1"/>
  <c r="I35" i="5"/>
  <c r="J10" i="5"/>
  <c r="J25" i="5" s="1"/>
  <c r="K7" i="5"/>
  <c r="K8" i="5" s="1"/>
  <c r="L23" i="5"/>
  <c r="J37" i="5" l="1"/>
  <c r="J35" i="5"/>
  <c r="K10" i="5"/>
  <c r="K25" i="5" s="1"/>
  <c r="L7" i="5"/>
  <c r="L8" i="5" s="1"/>
  <c r="M23" i="5"/>
  <c r="L10" i="5" l="1"/>
  <c r="L25" i="5" s="1"/>
  <c r="M7" i="5"/>
  <c r="M8" i="5" s="1"/>
  <c r="K37" i="5"/>
  <c r="K35" i="5"/>
  <c r="N23" i="5"/>
  <c r="M10" i="5" l="1"/>
  <c r="M25" i="5" s="1"/>
  <c r="N7" i="5"/>
  <c r="N44" i="5"/>
  <c r="C4" i="12"/>
  <c r="L37" i="5"/>
  <c r="L35" i="5"/>
  <c r="N8" i="5" l="1"/>
  <c r="N10" i="5" s="1"/>
  <c r="N25" i="5" s="1"/>
  <c r="I12" i="12"/>
  <c r="F11" i="12"/>
  <c r="G12" i="12"/>
  <c r="D11" i="12"/>
  <c r="G13" i="12"/>
  <c r="G10" i="12"/>
  <c r="F12" i="12"/>
  <c r="F13" i="12"/>
  <c r="E10" i="12"/>
  <c r="D13" i="12"/>
  <c r="E13" i="12"/>
  <c r="H10" i="12"/>
  <c r="E12" i="12"/>
  <c r="C11" i="12"/>
  <c r="C12" i="12"/>
  <c r="H12" i="12"/>
  <c r="F10" i="12"/>
  <c r="I11" i="12"/>
  <c r="C10" i="12"/>
  <c r="E11" i="12"/>
  <c r="D10" i="12"/>
  <c r="J10" i="12"/>
  <c r="I10" i="12"/>
  <c r="I13" i="12"/>
  <c r="G11" i="12"/>
  <c r="D12" i="12"/>
  <c r="H11" i="12"/>
  <c r="J13" i="12"/>
  <c r="C13" i="12"/>
  <c r="H13" i="12"/>
  <c r="J12" i="12"/>
  <c r="J11" i="12"/>
  <c r="M35" i="5"/>
  <c r="M37" i="5"/>
  <c r="N37" i="5" l="1"/>
  <c r="N35" i="5"/>
</calcChain>
</file>

<file path=xl/sharedStrings.xml><?xml version="1.0" encoding="utf-8"?>
<sst xmlns="http://schemas.openxmlformats.org/spreadsheetml/2006/main" count="315" uniqueCount="262">
  <si>
    <t xml:space="preserve"> </t>
  </si>
  <si>
    <t>Request for Program Action for Loan or Line of Credit</t>
  </si>
  <si>
    <t>Loan Analysis Tables and Closing Conditions</t>
  </si>
  <si>
    <t>RPA Number:</t>
  </si>
  <si>
    <t>Input</t>
  </si>
  <si>
    <t>Loan Amount:</t>
  </si>
  <si>
    <t>Program Area:</t>
  </si>
  <si>
    <t>Program Officer:</t>
  </si>
  <si>
    <t>Project Type:</t>
  </si>
  <si>
    <t>Loan Type:</t>
  </si>
  <si>
    <t>Risk Rating:</t>
  </si>
  <si>
    <t>Table of Contents</t>
  </si>
  <si>
    <t>Inclusion</t>
  </si>
  <si>
    <t>1.</t>
  </si>
  <si>
    <t>Project Financing Summary</t>
  </si>
  <si>
    <t>REQUIRED (ALL REQUESTS)</t>
  </si>
  <si>
    <t>2.</t>
  </si>
  <si>
    <t>Development Cost &amp; Budget</t>
  </si>
  <si>
    <t>If Applicable</t>
  </si>
  <si>
    <t>3a.</t>
  </si>
  <si>
    <t>Non-Profit Borrower Financial Tables</t>
  </si>
  <si>
    <t>3b.</t>
  </si>
  <si>
    <t>For-Profit Borrower Financial Tables</t>
  </si>
  <si>
    <t>3c.</t>
  </si>
  <si>
    <t>Small Business Financial Tables</t>
  </si>
  <si>
    <t>If Applicable *</t>
  </si>
  <si>
    <t>3d(1) &amp; (2).</t>
  </si>
  <si>
    <t>Individual Guarantor PFS</t>
  </si>
  <si>
    <t>3e.</t>
  </si>
  <si>
    <t>Business Debt Service Schedule</t>
  </si>
  <si>
    <t>4.</t>
  </si>
  <si>
    <t>Developer Cash Flow Projection</t>
  </si>
  <si>
    <t>5a.</t>
  </si>
  <si>
    <t>Rental RE Portfolio</t>
  </si>
  <si>
    <t>5b.</t>
  </si>
  <si>
    <t>For Sale RE Portfolio</t>
  </si>
  <si>
    <t>6a.</t>
  </si>
  <si>
    <t>Project Operating Pro-Forma</t>
  </si>
  <si>
    <t>6b.</t>
  </si>
  <si>
    <t>Small Business Pro-Forma &amp; Cash Flow</t>
  </si>
  <si>
    <t>6c(1) &amp; (2).</t>
  </si>
  <si>
    <t>Guarantor Personal Cash Flow</t>
  </si>
  <si>
    <t>6d.</t>
  </si>
  <si>
    <t>Global Cash Flow (Auto Calculated)</t>
  </si>
  <si>
    <t>7.</t>
  </si>
  <si>
    <t>Business Collateral</t>
  </si>
  <si>
    <t>8.</t>
  </si>
  <si>
    <t>Balloon Refinancing</t>
  </si>
  <si>
    <t>9.</t>
  </si>
  <si>
    <t>Construction Draw Schedule</t>
  </si>
  <si>
    <t>10.</t>
  </si>
  <si>
    <t>Homeownership Affordability Analysis</t>
  </si>
  <si>
    <t>11.</t>
  </si>
  <si>
    <t>Closing &amp; Disbursing Conditions</t>
  </si>
  <si>
    <t>12a.</t>
  </si>
  <si>
    <t>Risk Rating Output</t>
  </si>
  <si>
    <t>12b.</t>
  </si>
  <si>
    <t>Risk Rating Grid</t>
  </si>
  <si>
    <t>* Required for Small Business loan requests.</t>
  </si>
  <si>
    <t>REQUEST FOR PROGRAM ACTION - DATA SHEETS</t>
  </si>
  <si>
    <t>Pre-Development and Acquisition Financing Sources and Uses</t>
  </si>
  <si>
    <t>Sources</t>
  </si>
  <si>
    <t>Amount</t>
  </si>
  <si>
    <t>Lien Priority
(Specify 1st, 2nd, 3rd, etc., or "NA" for a grant or unsecured source)</t>
  </si>
  <si>
    <t>Commitment Status
(Specify committed, applied for, to-be-applied for, or possible)</t>
  </si>
  <si>
    <t>Lender</t>
  </si>
  <si>
    <t>Position</t>
  </si>
  <si>
    <t>Status</t>
  </si>
  <si>
    <t>[Fill in additional sources or delete as needed]</t>
  </si>
  <si>
    <t>Total Sources</t>
  </si>
  <si>
    <t>Uses</t>
  </si>
  <si>
    <t>Acquisition</t>
  </si>
  <si>
    <t>Architect</t>
  </si>
  <si>
    <t>Engineering</t>
  </si>
  <si>
    <t>Legal</t>
  </si>
  <si>
    <t>Environmental</t>
  </si>
  <si>
    <t>Fees</t>
  </si>
  <si>
    <t>Taxes</t>
  </si>
  <si>
    <t>Total Uses</t>
  </si>
  <si>
    <t>Construction Financing Sources</t>
  </si>
  <si>
    <t>Permanent Financing Sources</t>
  </si>
  <si>
    <r>
      <t xml:space="preserve">If loans are </t>
    </r>
    <r>
      <rPr>
        <b/>
        <u/>
        <sz val="10"/>
        <rFont val="Arial"/>
        <family val="2"/>
      </rPr>
      <t>revolving,</t>
    </r>
    <r>
      <rPr>
        <sz val="10"/>
        <rFont val="Arial"/>
        <family val="2"/>
      </rPr>
      <t xml:space="preserve"> provide</t>
    </r>
    <r>
      <rPr>
        <sz val="10"/>
        <rFont val="Arial"/>
        <family val="2"/>
      </rPr>
      <t xml:space="preserve"> footnote estimating total amount to be drawn during life of LISC loan.
</t>
    </r>
    <r>
      <rPr>
        <sz val="10"/>
        <rFont val="Arial"/>
        <family val="2"/>
      </rPr>
      <t xml:space="preserve">Total Construction Financing Sources </t>
    </r>
    <r>
      <rPr>
        <b/>
        <u/>
        <sz val="10"/>
        <rFont val="Arial"/>
        <family val="2"/>
      </rPr>
      <t>must equal</t>
    </r>
    <r>
      <rPr>
        <sz val="10"/>
        <rFont val="Arial"/>
        <family val="2"/>
      </rPr>
      <t xml:space="preserve"> Total Permanent Financing Sources. If necessary, list deferred payment of construction expenses (e.g., developer fees) during the construction phase as a source to ensure that construction and permanent financing source totals equal each other.</t>
    </r>
  </si>
  <si>
    <t>TOTAL DEVELOPMENT COST</t>
  </si>
  <si>
    <t>INPUT ALL YELLOW SHADED CELLS; GRAY SHADED CELLS ARE FORMULAS</t>
  </si>
  <si>
    <t>NOTE: IF ROWS ARE ADDED, ENSURE THAT IT DOES NOT IMPACT THE FORMULAS</t>
  </si>
  <si>
    <t>Residential</t>
  </si>
  <si>
    <t>Non-Residential</t>
  </si>
  <si>
    <t>Residential Square feet:</t>
  </si>
  <si>
    <t>Commercial Square feet:</t>
  </si>
  <si>
    <t>Residential As a % of Total SF</t>
  </si>
  <si>
    <t>Commercial As a % of Total SF</t>
  </si>
  <si>
    <t>No. of units:</t>
  </si>
  <si>
    <t>Category</t>
  </si>
  <si>
    <t>Residential Amount</t>
  </si>
  <si>
    <t>Cost per Unit</t>
  </si>
  <si>
    <t>Non-Residential Amount</t>
  </si>
  <si>
    <t>Cost per SF</t>
  </si>
  <si>
    <t>Total Amount</t>
  </si>
  <si>
    <t>Hard Costs</t>
  </si>
  <si>
    <t>Soft Costs</t>
  </si>
  <si>
    <t>Developer fees</t>
  </si>
  <si>
    <t>Total</t>
  </si>
  <si>
    <t>TOTAL DEVELOPMENT BUDGET</t>
  </si>
  <si>
    <t>Item</t>
  </si>
  <si>
    <r>
      <rPr>
        <b/>
        <sz val="10"/>
        <rFont val="Arial"/>
        <family val="2"/>
      </rPr>
      <t xml:space="preserve">Per Unit                 </t>
    </r>
    <r>
      <rPr>
        <b/>
        <u/>
        <sz val="10"/>
        <rFont val="Arial"/>
        <family val="2"/>
      </rPr>
      <t>(Residential)</t>
    </r>
  </si>
  <si>
    <r>
      <rPr>
        <b/>
        <sz val="10"/>
        <rFont val="Arial"/>
        <family val="2"/>
      </rPr>
      <t xml:space="preserve">Per Gross SF                           </t>
    </r>
    <r>
      <rPr>
        <b/>
        <u/>
        <sz val="10"/>
        <rFont val="Arial"/>
        <family val="2"/>
      </rPr>
      <t xml:space="preserve"> (Non-Residential)</t>
    </r>
  </si>
  <si>
    <r>
      <rPr>
        <b/>
        <sz val="10"/>
        <rFont val="Arial"/>
        <family val="2"/>
      </rPr>
      <t>Use of LISC Loan</t>
    </r>
    <r>
      <rPr>
        <b/>
        <u/>
        <sz val="10"/>
        <rFont val="Arial"/>
        <family val="2"/>
      </rPr>
      <t xml:space="preserve"> Funds (Y/N)</t>
    </r>
  </si>
  <si>
    <t>Land</t>
  </si>
  <si>
    <t>Building</t>
  </si>
  <si>
    <t>Y</t>
  </si>
  <si>
    <t>Pre-closing costs</t>
  </si>
  <si>
    <t>N</t>
  </si>
  <si>
    <t>Total Acquisition</t>
  </si>
  <si>
    <t>Site Work, Demo, and Abatement</t>
  </si>
  <si>
    <t>Construction Residential</t>
  </si>
  <si>
    <t>Construction Commercial</t>
  </si>
  <si>
    <t>Commercial Tenant Improvements</t>
  </si>
  <si>
    <t>Parking</t>
  </si>
  <si>
    <t>General Requirements</t>
  </si>
  <si>
    <t>Contractor Overhead/Profit</t>
  </si>
  <si>
    <t>Hard Cost Contingency (as % of total hard costs)</t>
  </si>
  <si>
    <t>Total Hard Costs</t>
  </si>
  <si>
    <t>Accounting and Financial Consulting</t>
  </si>
  <si>
    <t>Appraisal</t>
  </si>
  <si>
    <t xml:space="preserve">     Design</t>
  </si>
  <si>
    <t xml:space="preserve">     Supervision</t>
  </si>
  <si>
    <t>Builder's Risk Insurance</t>
  </si>
  <si>
    <t>Building Permits</t>
  </si>
  <si>
    <t>Construction Period Operating Expenses</t>
  </si>
  <si>
    <t xml:space="preserve">     Property Taxes</t>
  </si>
  <si>
    <t xml:space="preserve">     Security and Utilities</t>
  </si>
  <si>
    <t xml:space="preserve">     Other Operating Expenses</t>
  </si>
  <si>
    <t>Consultant Fees</t>
  </si>
  <si>
    <t>Environmental Study</t>
  </si>
  <si>
    <t>Escrow for Operating Deficits</t>
  </si>
  <si>
    <t>Financing Costs</t>
  </si>
  <si>
    <t xml:space="preserve">     Construction Interest</t>
  </si>
  <si>
    <t xml:space="preserve">     Loan/Financing Fees</t>
  </si>
  <si>
    <t xml:space="preserve">     Predevelopment Loan - Interest Payments</t>
  </si>
  <si>
    <t xml:space="preserve">     Other Financing Costs</t>
  </si>
  <si>
    <t>HTC Asset Management Fee</t>
  </si>
  <si>
    <t>HTC Fees</t>
  </si>
  <si>
    <t>Insurance During Construction</t>
  </si>
  <si>
    <t xml:space="preserve">     Transaction</t>
  </si>
  <si>
    <t xml:space="preserve">     Organization</t>
  </si>
  <si>
    <t xml:space="preserve">     Syndication</t>
  </si>
  <si>
    <t>Lender Inspections</t>
  </si>
  <si>
    <t>Market Study</t>
  </si>
  <si>
    <t>Marketing and Leasing Commissions</t>
  </si>
  <si>
    <t>Organization Costs (except legal)</t>
  </si>
  <si>
    <t>Other Construction Deficits/Revenues</t>
  </si>
  <si>
    <t>Partnership Management Fees</t>
  </si>
  <si>
    <t>Project Management Fees</t>
  </si>
  <si>
    <t>Soft Cost Contingency (as % of total soft costs)</t>
  </si>
  <si>
    <t>Survey/Site Tests</t>
  </si>
  <si>
    <t>Syndication Fees</t>
  </si>
  <si>
    <t>Tax Credit Application</t>
  </si>
  <si>
    <t>Tenant Relocation</t>
  </si>
  <si>
    <t>Title, Mortgage Recording, Transfer Taxes</t>
  </si>
  <si>
    <t>Total Soft Costs</t>
  </si>
  <si>
    <t>Developer Fees</t>
  </si>
  <si>
    <t>TOTAL COSTS</t>
  </si>
  <si>
    <t>Amortization</t>
  </si>
  <si>
    <t>Interest Rate</t>
  </si>
  <si>
    <t>NET CASH FLOW</t>
  </si>
  <si>
    <t>Project Operating Pro Forma</t>
  </si>
  <si>
    <r>
      <t>%</t>
    </r>
    <r>
      <rPr>
        <b/>
        <vertAlign val="superscript"/>
        <sz val="10"/>
        <rFont val="Arial"/>
        <family val="2"/>
      </rPr>
      <t>6</t>
    </r>
  </si>
  <si>
    <t xml:space="preserve">Year 1* 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</si>
  <si>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</si>
  <si>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</si>
  <si>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</si>
  <si>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</si>
  <si>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</si>
  <si>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</si>
  <si>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</si>
  <si>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</si>
  <si>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</si>
  <si>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INCOME</t>
  </si>
  <si>
    <r>
      <t>Gross Rental Income(%)</t>
    </r>
    <r>
      <rPr>
        <vertAlign val="superscript"/>
        <sz val="10"/>
        <rFont val="Arial"/>
        <family val="2"/>
      </rPr>
      <t>2,3</t>
    </r>
  </si>
  <si>
    <r>
      <t>Less: Vacancy  (%)</t>
    </r>
    <r>
      <rPr>
        <vertAlign val="superscript"/>
        <sz val="10"/>
        <rFont val="Arial"/>
        <family val="2"/>
      </rPr>
      <t xml:space="preserve">4  </t>
    </r>
  </si>
  <si>
    <t>Plus: Other Income (Specify)</t>
  </si>
  <si>
    <t>Total Effective Gross Rent</t>
  </si>
  <si>
    <r>
      <t>EXPENSES</t>
    </r>
    <r>
      <rPr>
        <b/>
        <vertAlign val="superscript"/>
        <sz val="10"/>
        <rFont val="Arial"/>
        <family val="2"/>
      </rPr>
      <t xml:space="preserve">5 </t>
    </r>
  </si>
  <si>
    <t>Property Management (% of EGR)</t>
  </si>
  <si>
    <t>Other Administrative Expenses</t>
  </si>
  <si>
    <t>Payroll</t>
  </si>
  <si>
    <t>Utilities</t>
  </si>
  <si>
    <t xml:space="preserve">Maintenance &amp; Repairs </t>
  </si>
  <si>
    <t>Insurance</t>
  </si>
  <si>
    <t>Replacement Reserves  (%)</t>
  </si>
  <si>
    <t>Operating Reserves</t>
  </si>
  <si>
    <t>Property Taxes</t>
  </si>
  <si>
    <t>Security</t>
  </si>
  <si>
    <t>Miscellaneous (e.g., savings escrow)</t>
  </si>
  <si>
    <r>
      <t>Total Operating Expenses</t>
    </r>
    <r>
      <rPr>
        <b/>
        <vertAlign val="superscript"/>
        <sz val="10"/>
        <rFont val="Arial"/>
        <family val="2"/>
      </rPr>
      <t xml:space="preserve">6 </t>
    </r>
  </si>
  <si>
    <t>NOI</t>
  </si>
  <si>
    <t>free and clear cash flow</t>
  </si>
  <si>
    <r>
      <t>DEBT SERVICE</t>
    </r>
    <r>
      <rPr>
        <b/>
        <vertAlign val="superscript"/>
        <sz val="10"/>
        <rFont val="Arial"/>
        <family val="2"/>
      </rPr>
      <t>7</t>
    </r>
  </si>
  <si>
    <t>Interest Only Period (note "NA" as needed)</t>
  </si>
  <si>
    <t>1st Mortgage</t>
  </si>
  <si>
    <t>2nd Mortgage</t>
  </si>
  <si>
    <t>Other Loans/Payments (e.g., land rents)</t>
  </si>
  <si>
    <t>Total Debt Service</t>
  </si>
  <si>
    <t>Less: Partnership Management Fee</t>
  </si>
  <si>
    <t>Less: Deferred Developer Fee</t>
  </si>
  <si>
    <t>Net cash flow</t>
  </si>
  <si>
    <r>
      <t>DEBT COVERAGE RATIO</t>
    </r>
    <r>
      <rPr>
        <b/>
        <vertAlign val="superscript"/>
        <sz val="10"/>
        <rFont val="Arial"/>
        <family val="2"/>
      </rPr>
      <t>8</t>
    </r>
  </si>
  <si>
    <t>*show one year beyond the maturity of the LISC loan</t>
  </si>
  <si>
    <t>Debt Service: Loan Terms</t>
  </si>
  <si>
    <t>Interest Rate Sensitivity</t>
  </si>
  <si>
    <t xml:space="preserve">Enter opening revenue and expense amounts </t>
  </si>
  <si>
    <t>1st Mort</t>
  </si>
  <si>
    <t>2nd Mort</t>
  </si>
  <si>
    <t>Other</t>
  </si>
  <si>
    <r>
      <t>Balloon Year NOI</t>
    </r>
    <r>
      <rPr>
        <vertAlign val="superscript"/>
        <sz val="10"/>
        <rFont val="Arial"/>
        <family val="2"/>
      </rPr>
      <t>9</t>
    </r>
  </si>
  <si>
    <r>
      <t xml:space="preserve">2 </t>
    </r>
    <r>
      <rPr>
        <i/>
        <sz val="10"/>
        <rFont val="Arial"/>
        <family val="2"/>
      </rPr>
      <t>provide breakout of unit and rent range on separate table</t>
    </r>
  </si>
  <si>
    <t>Principal amount</t>
  </si>
  <si>
    <r>
      <t>Balloon Amount</t>
    </r>
    <r>
      <rPr>
        <vertAlign val="superscript"/>
        <sz val="10"/>
        <rFont val="Arial"/>
        <family val="2"/>
      </rPr>
      <t>10</t>
    </r>
  </si>
  <si>
    <r>
      <t xml:space="preserve">3 </t>
    </r>
    <r>
      <rPr>
        <i/>
        <sz val="10"/>
        <rFont val="Arial"/>
        <family val="2"/>
      </rPr>
      <t>provide annual escalation rate, if any</t>
    </r>
  </si>
  <si>
    <t>Rate</t>
  </si>
  <si>
    <t>Refinance Amortization</t>
  </si>
  <si>
    <r>
      <t xml:space="preserve">4 </t>
    </r>
    <r>
      <rPr>
        <i/>
        <sz val="10"/>
        <rFont val="Arial"/>
        <family val="2"/>
      </rPr>
      <t>enter % rate and spreadsheet will calculate vacancy amount</t>
    </r>
  </si>
  <si>
    <t>Refinance DSCR</t>
  </si>
  <si>
    <r>
      <t xml:space="preserve">5 </t>
    </r>
    <r>
      <rPr>
        <i/>
        <sz val="10"/>
        <rFont val="Arial"/>
        <family val="2"/>
      </rPr>
      <t>explain and add items as necessary</t>
    </r>
  </si>
  <si>
    <t>Term of loan</t>
  </si>
  <si>
    <t>Maximum Interest Rate</t>
  </si>
  <si>
    <r>
      <t xml:space="preserve">6 </t>
    </r>
    <r>
      <rPr>
        <i/>
        <sz val="10"/>
        <rFont val="Arial"/>
        <family val="2"/>
      </rPr>
      <t>indicate annual increases(%)</t>
    </r>
  </si>
  <si>
    <t>Balloon amount</t>
  </si>
  <si>
    <r>
      <t>7</t>
    </r>
    <r>
      <rPr>
        <i/>
        <sz val="10"/>
        <rFont val="Arial"/>
        <family val="2"/>
      </rPr>
      <t>show loan terms on associated table</t>
    </r>
  </si>
  <si>
    <t>Monthly Payment</t>
  </si>
  <si>
    <r>
      <t xml:space="preserve">8 </t>
    </r>
    <r>
      <rPr>
        <i/>
        <sz val="10"/>
        <rFont val="Arial"/>
        <family val="2"/>
      </rPr>
      <t>divide NOI by total debt service</t>
    </r>
  </si>
  <si>
    <t>Annual Payment</t>
  </si>
  <si>
    <r>
      <t xml:space="preserve">9 </t>
    </r>
    <r>
      <rPr>
        <i/>
        <sz val="10"/>
        <rFont val="Arial"/>
        <family val="2"/>
      </rPr>
      <t>Link to NOI in balloon year; need to select NOI from appropriate year</t>
    </r>
  </si>
  <si>
    <r>
      <t xml:space="preserve">10 </t>
    </r>
    <r>
      <rPr>
        <i/>
        <sz val="10"/>
        <rFont val="Arial"/>
        <family val="2"/>
      </rPr>
      <t xml:space="preserve">Use balloon amount from table to left </t>
    </r>
  </si>
  <si>
    <r>
      <t>Year 1 and Full Year Gross Rental Income Calculation</t>
    </r>
    <r>
      <rPr>
        <b/>
        <vertAlign val="superscript"/>
        <sz val="10"/>
        <rFont val="Arial"/>
        <family val="2"/>
      </rPr>
      <t>11</t>
    </r>
  </si>
  <si>
    <r>
      <t xml:space="preserve">11 </t>
    </r>
    <r>
      <rPr>
        <i/>
        <sz val="10"/>
        <rFont val="Arial"/>
        <family val="2"/>
      </rPr>
      <t>Can hide Gross Rental table rows if necessary</t>
    </r>
  </si>
  <si>
    <t>Rent Schedule</t>
  </si>
  <si>
    <t>Unit /Tenant Mix</t>
  </si>
  <si>
    <t>% AMI</t>
  </si>
  <si>
    <t># of Units</t>
  </si>
  <si>
    <t>Monthly Rent</t>
  </si>
  <si>
    <t>Monthly Rent Potential</t>
  </si>
  <si>
    <t>Annual Rent Potential</t>
  </si>
  <si>
    <t>Year 1 Lease up Months</t>
  </si>
  <si>
    <t>Year 1 Rent</t>
  </si>
  <si>
    <t>Balloon Due</t>
  </si>
  <si>
    <t>Monthly NOI*</t>
  </si>
  <si>
    <t>Balloon Loan Refinancing:  Debt Coverage Ratio Table</t>
  </si>
  <si>
    <t>Term/yrs</t>
  </si>
  <si>
    <t xml:space="preserve">*Model assumes that the property will generate at least the projected Monthly Net Operating </t>
  </si>
  <si>
    <t xml:space="preserve">   Income for up to 20 years.</t>
  </si>
  <si>
    <t>Instructions:</t>
  </si>
  <si>
    <t>1. Use Balloon payment amount calculated in Operating Pro forma.</t>
  </si>
  <si>
    <t>&gt;  Link/Enter this amount in Cell B3.</t>
  </si>
  <si>
    <t>2.  Use the  Net Operating Income calculated in the Operating Pro forma (divided by 12 for monthly).</t>
  </si>
  <si>
    <t xml:space="preserve">     The monthly Net Operating Income is the amount of monthly rent that remains available to pay debt</t>
  </si>
  <si>
    <t xml:space="preserve">     service after all regular operating expenses are paid.</t>
  </si>
  <si>
    <t>&gt;  Enter this amount in Cell B4.</t>
  </si>
  <si>
    <t>3.  The resulting table indicates a range of approximate Debt Coverage Ratios that are projected to result from the future operations of the project.</t>
  </si>
  <si>
    <t>This enables you to loosely estimate at various interest rates and terms whether or not the project will be easily refinanced at the end of the original loan term.</t>
  </si>
  <si>
    <t>Most banks currently require that the projected Debt Coverage Ratio be at least 1.20.  Projects with higher DSCRs are easier to finance.</t>
  </si>
  <si>
    <t>Development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</si>
</sst>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7" formatCode="_(* #,##0_);_(* \(#,##0\);_(* &quot;-&quot;??_);_(@_)"/>
    <numFmt numFmtId="168" formatCode="_(&quot;$&quot;* #,##0_);_(&quot;$&quot;* \(#,##0\);_(&quot;$&quot;* &quot;-&quot;??_);_(@_)"/>
    <numFmt numFmtId="169" formatCode="0.0%"/>
    <numFmt numFmtId="173" formatCode="&quot;$&quot;#,##0.00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9F9F9F"/>
      <name val="Arial"/>
      <family val="2"/>
    </font>
    <font>
      <sz val="7"/>
      <name val="MS Serif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1132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EBEC"/>
        <bgColor indexed="64"/>
      </patternFill>
    </fill>
    <fill>
      <patternFill patternType="solid">
        <fgColor rgb="FFFFFF6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12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9" fillId="0" borderId="2" xfId="0" applyFont="1" applyBorder="1" applyAlignment="1">
      <alignment horizontal="center"/>
    </xf>
    <xf numFmtId="0" fontId="10" fillId="3" borderId="0" xfId="0" applyFont="1" applyFill="1"/>
    <xf numFmtId="0" fontId="1" fillId="0" borderId="0" xfId="0" applyFont="1"/>
    <xf numFmtId="0" fontId="1" fillId="0" borderId="1" xfId="0" applyFont="1" applyBorder="1"/>
    <xf numFmtId="168" fontId="1" fillId="0" borderId="0" xfId="0" applyNumberFormat="1" applyFont="1"/>
    <xf numFmtId="0" fontId="1" fillId="5" borderId="2" xfId="0" applyFont="1" applyFill="1" applyBorder="1"/>
    <xf numFmtId="0" fontId="1" fillId="0" borderId="2" xfId="0" applyFont="1" applyBorder="1" applyAlignment="1">
      <alignment horizontal="right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Protection="1">
      <protection locked="0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3" xfId="0" applyFont="1" applyBorder="1"/>
    <xf numFmtId="0" fontId="1" fillId="0" borderId="4" xfId="0" applyFont="1" applyBorder="1"/>
    <xf numFmtId="0" fontId="1" fillId="3" borderId="0" xfId="0" applyFont="1" applyFill="1"/>
    <xf numFmtId="0" fontId="1" fillId="0" borderId="0" xfId="0" applyFont="1" applyBorder="1"/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9" fillId="5" borderId="0" xfId="0" applyFont="1" applyFill="1" applyBorder="1"/>
    <xf numFmtId="0" fontId="9" fillId="0" borderId="0" xfId="0" applyFont="1" applyBorder="1"/>
    <xf numFmtId="0" fontId="9" fillId="0" borderId="0" xfId="0" applyFont="1" applyBorder="1" applyProtection="1">
      <protection locked="0"/>
    </xf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9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0" fontId="1" fillId="5" borderId="0" xfId="0" applyFont="1" applyFill="1" applyBorder="1"/>
    <xf numFmtId="5" fontId="9" fillId="0" borderId="0" xfId="4" applyNumberFormat="1" applyFont="1" applyBorder="1" applyAlignment="1">
      <alignment horizontal="right"/>
    </xf>
    <xf numFmtId="0" fontId="18" fillId="4" borderId="10" xfId="0" applyFont="1" applyFill="1" applyBorder="1" applyAlignment="1">
      <alignment horizontal="left"/>
    </xf>
    <xf numFmtId="0" fontId="19" fillId="4" borderId="5" xfId="0" applyFont="1" applyFill="1" applyBorder="1"/>
    <xf numFmtId="0" fontId="18" fillId="4" borderId="8" xfId="0" applyFont="1" applyFill="1" applyBorder="1" applyAlignment="1">
      <alignment horizontal="right"/>
    </xf>
    <xf numFmtId="0" fontId="9" fillId="5" borderId="6" xfId="0" applyFont="1" applyFill="1" applyBorder="1"/>
    <xf numFmtId="0" fontId="1" fillId="0" borderId="6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9" fillId="0" borderId="6" xfId="0" applyFont="1" applyFill="1" applyBorder="1"/>
    <xf numFmtId="0" fontId="18" fillId="0" borderId="6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right"/>
    </xf>
    <xf numFmtId="0" fontId="18" fillId="4" borderId="5" xfId="0" applyFont="1" applyFill="1" applyBorder="1" applyAlignment="1">
      <alignment horizontal="left"/>
    </xf>
    <xf numFmtId="0" fontId="0" fillId="0" borderId="7" xfId="0" applyBorder="1"/>
    <xf numFmtId="0" fontId="9" fillId="0" borderId="6" xfId="0" applyFont="1" applyBorder="1"/>
    <xf numFmtId="0" fontId="9" fillId="5" borderId="0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right"/>
    </xf>
    <xf numFmtId="9" fontId="1" fillId="0" borderId="0" xfId="0" applyNumberFormat="1" applyFont="1" applyBorder="1"/>
    <xf numFmtId="49" fontId="1" fillId="0" borderId="0" xfId="0" applyNumberFormat="1" applyFont="1" applyBorder="1" applyAlignment="1">
      <alignment wrapText="1"/>
    </xf>
    <xf numFmtId="0" fontId="14" fillId="0" borderId="6" xfId="0" applyFont="1" applyBorder="1"/>
    <xf numFmtId="0" fontId="15" fillId="0" borderId="6" xfId="0" applyFont="1" applyBorder="1"/>
    <xf numFmtId="168" fontId="1" fillId="0" borderId="0" xfId="0" applyNumberFormat="1" applyFont="1" applyBorder="1"/>
    <xf numFmtId="167" fontId="1" fillId="0" borderId="7" xfId="0" applyNumberFormat="1" applyFont="1" applyBorder="1"/>
    <xf numFmtId="167" fontId="9" fillId="0" borderId="7" xfId="0" applyNumberFormat="1" applyFont="1" applyBorder="1"/>
    <xf numFmtId="0" fontId="9" fillId="0" borderId="6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/>
    </xf>
    <xf numFmtId="168" fontId="9" fillId="0" borderId="3" xfId="4" applyNumberFormat="1" applyFont="1" applyBorder="1" applyAlignment="1">
      <alignment horizontal="right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73" fontId="1" fillId="6" borderId="2" xfId="0" applyNumberFormat="1" applyFont="1" applyFill="1" applyBorder="1" applyAlignment="1" applyProtection="1">
      <alignment horizontal="right"/>
    </xf>
    <xf numFmtId="0" fontId="9" fillId="7" borderId="0" xfId="0" applyFont="1" applyFill="1" applyBorder="1" applyProtection="1"/>
    <xf numFmtId="164" fontId="9" fillId="0" borderId="2" xfId="0" applyNumberFormat="1" applyFont="1" applyBorder="1" applyProtection="1"/>
    <xf numFmtId="164" fontId="1" fillId="0" borderId="2" xfId="0" applyNumberFormat="1" applyFont="1" applyBorder="1" applyProtection="1"/>
    <xf numFmtId="164" fontId="1" fillId="0" borderId="0" xfId="4" applyNumberFormat="1" applyFill="1" applyBorder="1"/>
    <xf numFmtId="164" fontId="1" fillId="0" borderId="7" xfId="4" applyNumberFormat="1" applyFill="1" applyBorder="1"/>
    <xf numFmtId="2" fontId="9" fillId="0" borderId="7" xfId="0" applyNumberFormat="1" applyFont="1" applyFill="1" applyBorder="1" applyAlignment="1">
      <alignment horizontal="center"/>
    </xf>
    <xf numFmtId="0" fontId="1" fillId="0" borderId="6" xfId="0" applyFont="1" applyBorder="1" applyProtection="1"/>
    <xf numFmtId="0" fontId="11" fillId="7" borderId="0" xfId="0" applyFont="1" applyFill="1" applyBorder="1" applyAlignment="1" applyProtection="1">
      <alignment horizontal="right" wrapText="1"/>
    </xf>
    <xf numFmtId="5" fontId="1" fillId="0" borderId="0" xfId="4" applyNumberFormat="1" applyBorder="1"/>
    <xf numFmtId="5" fontId="1" fillId="0" borderId="7" xfId="4" applyNumberFormat="1" applyBorder="1"/>
    <xf numFmtId="41" fontId="9" fillId="0" borderId="3" xfId="1" applyNumberFormat="1" applyFont="1" applyBorder="1" applyAlignment="1">
      <alignment horizontal="center"/>
    </xf>
    <xf numFmtId="5" fontId="1" fillId="6" borderId="0" xfId="4" applyNumberFormat="1" applyFill="1" applyBorder="1" applyAlignment="1" applyProtection="1">
      <alignment horizontal="right"/>
    </xf>
    <xf numFmtId="5" fontId="1" fillId="6" borderId="7" xfId="4" applyNumberFormat="1" applyFill="1" applyBorder="1" applyAlignment="1" applyProtection="1">
      <alignment horizontal="right"/>
    </xf>
    <xf numFmtId="5" fontId="1" fillId="6" borderId="0" xfId="4" applyNumberFormat="1" applyFill="1" applyBorder="1" applyProtection="1"/>
    <xf numFmtId="5" fontId="1" fillId="6" borderId="7" xfId="4" applyNumberFormat="1" applyFill="1" applyBorder="1" applyProtection="1"/>
    <xf numFmtId="5" fontId="9" fillId="6" borderId="0" xfId="4" applyNumberFormat="1" applyFont="1" applyFill="1" applyBorder="1" applyAlignment="1" applyProtection="1">
      <alignment horizontal="right"/>
    </xf>
    <xf numFmtId="5" fontId="9" fillId="6" borderId="7" xfId="4" applyNumberFormat="1" applyFont="1" applyFill="1" applyBorder="1" applyAlignment="1" applyProtection="1">
      <alignment horizontal="right"/>
    </xf>
    <xf numFmtId="5" fontId="9" fillId="6" borderId="0" xfId="4" applyNumberFormat="1" applyFont="1" applyFill="1" applyBorder="1" applyProtection="1"/>
    <xf numFmtId="5" fontId="9" fillId="6" borderId="7" xfId="4" applyNumberFormat="1" applyFont="1" applyFill="1" applyBorder="1" applyProtection="1"/>
    <xf numFmtId="164" fontId="1" fillId="6" borderId="0" xfId="4" applyNumberFormat="1" applyFill="1" applyBorder="1" applyAlignment="1" applyProtection="1">
      <alignment horizontal="right" indent="1"/>
    </xf>
    <xf numFmtId="164" fontId="1" fillId="6" borderId="2" xfId="4" applyNumberFormat="1" applyFill="1" applyBorder="1" applyAlignment="1" applyProtection="1">
      <alignment horizontal="right" indent="1"/>
    </xf>
    <xf numFmtId="164" fontId="1" fillId="6" borderId="7" xfId="1" applyNumberFormat="1" applyFill="1" applyBorder="1" applyAlignment="1" applyProtection="1">
      <alignment horizontal="right"/>
    </xf>
    <xf numFmtId="164" fontId="9" fillId="6" borderId="0" xfId="4" applyNumberFormat="1" applyFont="1" applyFill="1" applyBorder="1" applyAlignment="1" applyProtection="1">
      <alignment horizontal="center"/>
    </xf>
    <xf numFmtId="164" fontId="9" fillId="6" borderId="3" xfId="4" applyNumberFormat="1" applyFont="1" applyFill="1" applyBorder="1" applyAlignment="1" applyProtection="1">
      <alignment horizontal="center"/>
    </xf>
    <xf numFmtId="164" fontId="9" fillId="6" borderId="2" xfId="4" applyNumberFormat="1" applyFont="1" applyFill="1" applyBorder="1" applyAlignment="1" applyProtection="1">
      <alignment horizontal="center"/>
    </xf>
    <xf numFmtId="164" fontId="9" fillId="6" borderId="13" xfId="4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10" fillId="0" borderId="0" xfId="4" applyNumberFormat="1" applyFont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/>
    </xf>
    <xf numFmtId="169" fontId="9" fillId="0" borderId="0" xfId="8" applyNumberFormat="1" applyFont="1" applyBorder="1"/>
    <xf numFmtId="49" fontId="1" fillId="0" borderId="0" xfId="0" applyNumberFormat="1" applyFont="1" applyBorder="1" applyAlignment="1">
      <alignment horizontal="left"/>
    </xf>
    <xf numFmtId="0" fontId="0" fillId="9" borderId="0" xfId="0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43" fontId="9" fillId="9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Alignment="1" applyProtection="1">
      <alignment horizontal="right"/>
    </xf>
    <xf numFmtId="0" fontId="11" fillId="6" borderId="0" xfId="0" applyFont="1" applyFill="1" applyBorder="1" applyAlignment="1" applyProtection="1">
      <alignment horizontal="center"/>
    </xf>
    <xf numFmtId="0" fontId="11" fillId="6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Alignment="1" applyProtection="1">
      <alignment horizontal="right"/>
    </xf>
    <xf numFmtId="37" fontId="1" fillId="7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</xf>
    <xf numFmtId="9" fontId="1" fillId="6" borderId="0" xfId="8" applyFont="1" applyFill="1" applyBorder="1" applyAlignment="1" applyProtection="1">
      <alignment horizontal="center"/>
    </xf>
    <xf numFmtId="9" fontId="1" fillId="7" borderId="0" xfId="8" applyFont="1" applyFill="1" applyBorder="1" applyAlignment="1" applyProtection="1">
      <alignment horizontal="center"/>
    </xf>
    <xf numFmtId="3" fontId="1" fillId="7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right"/>
    </xf>
    <xf numFmtId="164" fontId="1" fillId="6" borderId="0" xfId="4" applyNumberFormat="1" applyFont="1" applyFill="1" applyBorder="1" applyAlignment="1" applyProtection="1">
      <alignment horizontal="right"/>
    </xf>
    <xf numFmtId="173" fontId="1" fillId="6" borderId="0" xfId="4" applyNumberFormat="1" applyFont="1" applyFill="1" applyBorder="1" applyAlignment="1" applyProtection="1">
      <alignment horizontal="right"/>
    </xf>
    <xf numFmtId="0" fontId="9" fillId="7" borderId="0" xfId="0" applyFont="1" applyFill="1" applyBorder="1" applyProtection="1">
      <protection locked="0"/>
    </xf>
    <xf numFmtId="164" fontId="1" fillId="6" borderId="0" xfId="0" applyNumberFormat="1" applyFont="1" applyFill="1" applyBorder="1" applyAlignment="1" applyProtection="1">
      <alignment horizontal="right"/>
    </xf>
    <xf numFmtId="164" fontId="9" fillId="6" borderId="0" xfId="4" applyNumberFormat="1" applyFont="1" applyFill="1" applyBorder="1" applyAlignment="1" applyProtection="1">
      <alignment horizontal="right"/>
    </xf>
    <xf numFmtId="164" fontId="9" fillId="0" borderId="0" xfId="4" applyNumberFormat="1" applyFont="1" applyBorder="1" applyAlignment="1" applyProtection="1">
      <alignment horizontal="right"/>
    </xf>
    <xf numFmtId="164" fontId="9" fillId="0" borderId="0" xfId="0" applyNumberFormat="1" applyFont="1" applyBorder="1" applyProtection="1"/>
    <xf numFmtId="169" fontId="1" fillId="6" borderId="0" xfId="8" applyNumberFormat="1" applyFont="1" applyFill="1" applyBorder="1" applyAlignment="1" applyProtection="1">
      <alignment horizontal="right"/>
    </xf>
    <xf numFmtId="164" fontId="1" fillId="0" borderId="0" xfId="4" applyNumberFormat="1" applyFont="1" applyBorder="1" applyAlignment="1" applyProtection="1">
      <alignment horizontal="right"/>
    </xf>
    <xf numFmtId="164" fontId="1" fillId="0" borderId="0" xfId="0" applyNumberFormat="1" applyFont="1" applyBorder="1" applyProtection="1"/>
    <xf numFmtId="37" fontId="1" fillId="9" borderId="0" xfId="0" applyNumberFormat="1" applyFont="1" applyFill="1" applyBorder="1" applyAlignment="1" applyProtection="1">
      <alignment horizontal="center"/>
      <protection locked="0"/>
    </xf>
    <xf numFmtId="3" fontId="1" fillId="9" borderId="0" xfId="0" applyNumberFormat="1" applyFont="1" applyFill="1" applyBorder="1" applyAlignment="1" applyProtection="1">
      <alignment horizontal="center" wrapText="1"/>
      <protection locked="0"/>
    </xf>
    <xf numFmtId="37" fontId="1" fillId="9" borderId="0" xfId="0" applyNumberFormat="1" applyFont="1" applyFill="1" applyBorder="1" applyAlignment="1" applyProtection="1">
      <alignment horizontal="center" wrapText="1"/>
      <protection locked="0"/>
    </xf>
    <xf numFmtId="164" fontId="1" fillId="9" borderId="0" xfId="4" applyNumberFormat="1" applyFont="1" applyFill="1" applyBorder="1" applyAlignment="1" applyProtection="1">
      <alignment horizontal="right"/>
      <protection locked="0"/>
    </xf>
    <xf numFmtId="5" fontId="1" fillId="9" borderId="0" xfId="4" applyNumberFormat="1" applyFont="1" applyFill="1" applyBorder="1" applyAlignment="1">
      <alignment horizontal="right"/>
    </xf>
    <xf numFmtId="5" fontId="1" fillId="9" borderId="0" xfId="4" applyNumberFormat="1" applyFill="1" applyBorder="1" applyProtection="1">
      <protection locked="0"/>
    </xf>
    <xf numFmtId="9" fontId="1" fillId="9" borderId="0" xfId="0" applyNumberFormat="1" applyFont="1" applyFill="1" applyBorder="1" applyProtection="1">
      <protection locked="0"/>
    </xf>
    <xf numFmtId="5" fontId="1" fillId="9" borderId="0" xfId="4" applyNumberFormat="1" applyFill="1" applyBorder="1" applyAlignment="1" applyProtection="1">
      <alignment horizontal="right"/>
      <protection locked="0"/>
    </xf>
    <xf numFmtId="164" fontId="1" fillId="9" borderId="0" xfId="0" applyNumberFormat="1" applyFont="1" applyFill="1" applyBorder="1" applyAlignment="1" applyProtection="1">
      <alignment horizontal="right" wrapText="1"/>
      <protection locked="0"/>
    </xf>
    <xf numFmtId="164" fontId="1" fillId="9" borderId="2" xfId="0" applyNumberFormat="1" applyFont="1" applyFill="1" applyBorder="1" applyAlignment="1" applyProtection="1">
      <alignment horizontal="right" wrapText="1"/>
      <protection locked="0"/>
    </xf>
    <xf numFmtId="9" fontId="1" fillId="9" borderId="2" xfId="0" applyNumberFormat="1" applyFont="1" applyFill="1" applyBorder="1" applyProtection="1">
      <protection locked="0"/>
    </xf>
    <xf numFmtId="0" fontId="1" fillId="9" borderId="0" xfId="0" applyFont="1" applyFill="1" applyBorder="1" applyProtection="1">
      <protection locked="0"/>
    </xf>
    <xf numFmtId="0" fontId="1" fillId="9" borderId="2" xfId="0" applyFont="1" applyFill="1" applyBorder="1" applyProtection="1">
      <protection locked="0"/>
    </xf>
    <xf numFmtId="0" fontId="1" fillId="9" borderId="1" xfId="0" applyFont="1" applyFill="1" applyBorder="1" applyAlignment="1" applyProtection="1">
      <alignment horizontal="left"/>
      <protection locked="0"/>
    </xf>
    <xf numFmtId="0" fontId="1" fillId="9" borderId="0" xfId="0" applyFont="1" applyFill="1" applyBorder="1" applyAlignment="1" applyProtection="1">
      <alignment horizontal="center"/>
      <protection locked="0"/>
    </xf>
    <xf numFmtId="0" fontId="1" fillId="9" borderId="0" xfId="0" applyFont="1" applyFill="1" applyBorder="1" applyAlignment="1" applyProtection="1">
      <alignment horizontal="center" wrapText="1"/>
      <protection locked="0"/>
    </xf>
    <xf numFmtId="164" fontId="1" fillId="9" borderId="0" xfId="0" applyNumberFormat="1" applyFont="1" applyFill="1" applyBorder="1" applyAlignment="1" applyProtection="1">
      <alignment horizontal="center" wrapText="1"/>
      <protection locked="0"/>
    </xf>
    <xf numFmtId="0" fontId="20" fillId="0" borderId="0" xfId="0" applyFont="1" applyProtection="1">
      <protection locked="0"/>
    </xf>
    <xf numFmtId="0" fontId="20" fillId="0" borderId="0" xfId="0" applyFont="1" applyProtection="1"/>
    <xf numFmtId="0" fontId="0" fillId="0" borderId="10" xfId="0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8" xfId="0" applyBorder="1"/>
    <xf numFmtId="0" fontId="0" fillId="0" borderId="6" xfId="0" applyBorder="1" applyAlignment="1">
      <alignment horizontal="right"/>
    </xf>
    <xf numFmtId="0" fontId="7" fillId="0" borderId="7" xfId="0" applyFont="1" applyBorder="1"/>
    <xf numFmtId="0" fontId="8" fillId="0" borderId="6" xfId="0" applyFont="1" applyBorder="1" applyAlignment="1">
      <alignment horizontal="left" indent="7"/>
    </xf>
    <xf numFmtId="0" fontId="1" fillId="0" borderId="6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1" fillId="0" borderId="6" xfId="0" quotePrefix="1" applyFont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/>
    <xf numFmtId="0" fontId="18" fillId="4" borderId="10" xfId="0" applyFont="1" applyFill="1" applyBorder="1" applyAlignment="1" applyProtection="1">
      <alignment horizontal="left"/>
      <protection locked="0"/>
    </xf>
    <xf numFmtId="0" fontId="18" fillId="4" borderId="5" xfId="0" applyFont="1" applyFill="1" applyBorder="1" applyAlignment="1" applyProtection="1">
      <alignment horizontal="left"/>
      <protection locked="0"/>
    </xf>
    <xf numFmtId="0" fontId="18" fillId="4" borderId="5" xfId="0" applyFont="1" applyFill="1" applyBorder="1" applyAlignment="1" applyProtection="1">
      <alignment horizontal="center"/>
      <protection locked="0"/>
    </xf>
    <xf numFmtId="0" fontId="18" fillId="4" borderId="8" xfId="0" applyFont="1" applyFill="1" applyBorder="1" applyAlignment="1" applyProtection="1">
      <alignment horizontal="right"/>
      <protection locked="0"/>
    </xf>
    <xf numFmtId="0" fontId="9" fillId="2" borderId="6" xfId="0" applyFont="1" applyFill="1" applyBorder="1" applyAlignment="1" applyProtection="1">
      <alignment horizontal="left"/>
      <protection locked="0"/>
    </xf>
    <xf numFmtId="0" fontId="9" fillId="2" borderId="7" xfId="0" applyFont="1" applyFill="1" applyBorder="1" applyAlignment="1" applyProtection="1">
      <alignment horizontal="left"/>
      <protection locked="0"/>
    </xf>
    <xf numFmtId="0" fontId="9" fillId="7" borderId="6" xfId="0" applyFont="1" applyFill="1" applyBorder="1" applyProtection="1"/>
    <xf numFmtId="0" fontId="9" fillId="7" borderId="7" xfId="0" applyFont="1" applyFill="1" applyBorder="1" applyProtection="1"/>
    <xf numFmtId="0" fontId="1" fillId="6" borderId="6" xfId="0" applyFont="1" applyFill="1" applyBorder="1" applyProtection="1"/>
    <xf numFmtId="0" fontId="11" fillId="6" borderId="7" xfId="0" applyFont="1" applyFill="1" applyBorder="1" applyAlignment="1" applyProtection="1">
      <alignment horizontal="centerContinuous"/>
    </xf>
    <xf numFmtId="0" fontId="1" fillId="0" borderId="6" xfId="0" applyFont="1" applyFill="1" applyBorder="1" applyProtection="1">
      <protection locked="0"/>
    </xf>
    <xf numFmtId="0" fontId="11" fillId="0" borderId="7" xfId="0" applyFont="1" applyFill="1" applyBorder="1" applyAlignment="1" applyProtection="1">
      <alignment horizontal="centerContinuous"/>
      <protection locked="0"/>
    </xf>
    <xf numFmtId="0" fontId="8" fillId="0" borderId="7" xfId="0" applyFont="1" applyBorder="1" applyAlignment="1" applyProtection="1">
      <alignment horizontal="centerContinuous"/>
      <protection locked="0"/>
    </xf>
    <xf numFmtId="0" fontId="11" fillId="0" borderId="6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right"/>
    </xf>
    <xf numFmtId="164" fontId="1" fillId="6" borderId="7" xfId="4" applyNumberFormat="1" applyFont="1" applyFill="1" applyBorder="1" applyAlignment="1" applyProtection="1">
      <alignment horizontal="right"/>
    </xf>
    <xf numFmtId="164" fontId="1" fillId="6" borderId="16" xfId="4" applyNumberFormat="1" applyFont="1" applyFill="1" applyBorder="1" applyAlignment="1" applyProtection="1">
      <alignment horizontal="right"/>
    </xf>
    <xf numFmtId="173" fontId="1" fillId="6" borderId="16" xfId="4" applyNumberFormat="1" applyFont="1" applyFill="1" applyBorder="1" applyAlignment="1" applyProtection="1">
      <alignment horizontal="right"/>
    </xf>
    <xf numFmtId="164" fontId="1" fillId="6" borderId="17" xfId="4" applyNumberFormat="1" applyFont="1" applyFill="1" applyBorder="1" applyAlignment="1" applyProtection="1">
      <alignment horizontal="right"/>
    </xf>
    <xf numFmtId="164" fontId="9" fillId="6" borderId="16" xfId="4" applyNumberFormat="1" applyFont="1" applyFill="1" applyBorder="1" applyAlignment="1" applyProtection="1">
      <alignment horizontal="right"/>
    </xf>
    <xf numFmtId="173" fontId="9" fillId="6" borderId="16" xfId="4" applyNumberFormat="1" applyFont="1" applyFill="1" applyBorder="1" applyAlignment="1" applyProtection="1">
      <alignment horizontal="right"/>
    </xf>
    <xf numFmtId="164" fontId="9" fillId="6" borderId="17" xfId="4" applyNumberFormat="1" applyFont="1" applyFill="1" applyBorder="1" applyAlignment="1" applyProtection="1">
      <alignment horizontal="right"/>
    </xf>
    <xf numFmtId="0" fontId="1" fillId="0" borderId="16" xfId="0" applyFont="1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Protection="1">
      <protection locked="0"/>
    </xf>
    <xf numFmtId="0" fontId="9" fillId="7" borderId="6" xfId="0" applyFont="1" applyFill="1" applyBorder="1" applyProtection="1">
      <protection locked="0"/>
    </xf>
    <xf numFmtId="0" fontId="11" fillId="7" borderId="7" xfId="0" applyFont="1" applyFill="1" applyBorder="1" applyAlignment="1" applyProtection="1">
      <alignment horizontal="center" wrapText="1"/>
    </xf>
    <xf numFmtId="0" fontId="9" fillId="0" borderId="6" xfId="0" applyFont="1" applyBorder="1" applyProtection="1">
      <protection locked="0"/>
    </xf>
    <xf numFmtId="0" fontId="1" fillId="9" borderId="7" xfId="0" applyNumberFormat="1" applyFont="1" applyFill="1" applyBorder="1" applyAlignment="1" applyProtection="1">
      <alignment horizontal="center"/>
      <protection locked="0"/>
    </xf>
    <xf numFmtId="164" fontId="1" fillId="9" borderId="16" xfId="4" applyNumberFormat="1" applyFont="1" applyFill="1" applyBorder="1" applyAlignment="1" applyProtection="1">
      <alignment horizontal="right"/>
      <protection locked="0"/>
    </xf>
    <xf numFmtId="164" fontId="1" fillId="6" borderId="16" xfId="0" applyNumberFormat="1" applyFont="1" applyFill="1" applyBorder="1" applyAlignment="1" applyProtection="1">
      <alignment horizontal="right"/>
    </xf>
    <xf numFmtId="173" fontId="1" fillId="6" borderId="18" xfId="0" applyNumberFormat="1" applyFont="1" applyFill="1" applyBorder="1" applyAlignment="1" applyProtection="1">
      <alignment horizontal="right"/>
    </xf>
    <xf numFmtId="164" fontId="9" fillId="0" borderId="7" xfId="4" applyNumberFormat="1" applyFont="1" applyBorder="1" applyAlignment="1" applyProtection="1">
      <alignment horizontal="center"/>
    </xf>
    <xf numFmtId="164" fontId="9" fillId="0" borderId="7" xfId="0" applyNumberFormat="1" applyFont="1" applyBorder="1" applyProtection="1"/>
    <xf numFmtId="169" fontId="1" fillId="6" borderId="16" xfId="8" applyNumberFormat="1" applyFont="1" applyFill="1" applyBorder="1" applyAlignment="1" applyProtection="1">
      <alignment horizontal="right"/>
    </xf>
    <xf numFmtId="164" fontId="9" fillId="9" borderId="16" xfId="4" applyNumberFormat="1" applyFont="1" applyFill="1" applyBorder="1" applyAlignment="1" applyProtection="1">
      <alignment horizontal="right"/>
      <protection locked="0"/>
    </xf>
    <xf numFmtId="164" fontId="1" fillId="9" borderId="7" xfId="4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Border="1" applyProtection="1"/>
    <xf numFmtId="0" fontId="9" fillId="0" borderId="9" xfId="0" applyFont="1" applyBorder="1" applyProtection="1">
      <protection locked="0"/>
    </xf>
    <xf numFmtId="0" fontId="1" fillId="0" borderId="3" xfId="0" applyFont="1" applyBorder="1" applyProtection="1">
      <protection locked="0"/>
    </xf>
    <xf numFmtId="164" fontId="9" fillId="6" borderId="3" xfId="4" applyNumberFormat="1" applyFont="1" applyFill="1" applyBorder="1" applyAlignment="1" applyProtection="1">
      <alignment horizontal="right"/>
    </xf>
    <xf numFmtId="164" fontId="1" fillId="6" borderId="3" xfId="0" applyNumberFormat="1" applyFont="1" applyFill="1" applyBorder="1" applyAlignment="1" applyProtection="1">
      <alignment horizontal="right"/>
    </xf>
    <xf numFmtId="173" fontId="1" fillId="6" borderId="13" xfId="0" applyNumberFormat="1" applyFont="1" applyFill="1" applyBorder="1" applyAlignment="1" applyProtection="1">
      <alignment horizontal="right"/>
    </xf>
    <xf numFmtId="164" fontId="9" fillId="0" borderId="4" xfId="4" applyNumberFormat="1" applyFont="1" applyBorder="1" applyAlignment="1" applyProtection="1">
      <alignment horizontal="center"/>
    </xf>
    <xf numFmtId="0" fontId="9" fillId="5" borderId="6" xfId="0" applyFont="1" applyFill="1" applyBorder="1" applyAlignment="1">
      <alignment horizontal="left"/>
    </xf>
    <xf numFmtId="5" fontId="1" fillId="9" borderId="7" xfId="4" applyNumberFormat="1" applyFill="1" applyBorder="1" applyAlignment="1" applyProtection="1">
      <alignment horizontal="right"/>
      <protection locked="0"/>
    </xf>
    <xf numFmtId="5" fontId="1" fillId="9" borderId="7" xfId="4" applyNumberFormat="1" applyFill="1" applyBorder="1" applyProtection="1">
      <protection locked="0"/>
    </xf>
    <xf numFmtId="164" fontId="1" fillId="9" borderId="7" xfId="4" applyNumberFormat="1" applyFill="1" applyBorder="1" applyProtection="1">
      <protection locked="0"/>
    </xf>
    <xf numFmtId="0" fontId="1" fillId="9" borderId="7" xfId="1" applyNumberFormat="1" applyFill="1" applyBorder="1" applyAlignment="1" applyProtection="1">
      <alignment horizontal="right"/>
      <protection locked="0"/>
    </xf>
    <xf numFmtId="164" fontId="9" fillId="9" borderId="3" xfId="0" applyNumberFormat="1" applyFont="1" applyFill="1" applyBorder="1" applyAlignment="1">
      <alignment horizontal="right" wrapText="1"/>
    </xf>
    <xf numFmtId="0" fontId="18" fillId="4" borderId="14" xfId="0" applyFont="1" applyFill="1" applyBorder="1" applyAlignment="1">
      <alignment horizontal="left"/>
    </xf>
    <xf numFmtId="0" fontId="18" fillId="4" borderId="5" xfId="0" applyFont="1" applyFill="1" applyBorder="1"/>
    <xf numFmtId="0" fontId="9" fillId="0" borderId="6" xfId="0" applyFont="1" applyBorder="1" applyAlignment="1">
      <alignment horizontal="left"/>
    </xf>
    <xf numFmtId="0" fontId="1" fillId="0" borderId="12" xfId="0" applyFont="1" applyBorder="1"/>
    <xf numFmtId="0" fontId="1" fillId="0" borderId="3" xfId="0" quotePrefix="1" applyFont="1" applyBorder="1"/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/>
    <xf numFmtId="0" fontId="9" fillId="8" borderId="16" xfId="0" applyFont="1" applyFill="1" applyBorder="1" applyProtection="1"/>
    <xf numFmtId="2" fontId="9" fillId="8" borderId="16" xfId="0" applyNumberFormat="1" applyFont="1" applyFill="1" applyBorder="1" applyAlignment="1" applyProtection="1">
      <alignment horizontal="center"/>
    </xf>
    <xf numFmtId="2" fontId="9" fillId="8" borderId="17" xfId="0" applyNumberFormat="1" applyFont="1" applyFill="1" applyBorder="1" applyAlignment="1" applyProtection="1">
      <alignment horizontal="center"/>
    </xf>
    <xf numFmtId="0" fontId="1" fillId="0" borderId="15" xfId="0" applyFont="1" applyBorder="1"/>
    <xf numFmtId="0" fontId="1" fillId="0" borderId="16" xfId="0" applyFont="1" applyBorder="1"/>
    <xf numFmtId="10" fontId="1" fillId="6" borderId="17" xfId="1" applyNumberFormat="1" applyFill="1" applyBorder="1" applyAlignment="1" applyProtection="1">
      <alignment horizontal="right" vertical="center"/>
    </xf>
    <xf numFmtId="164" fontId="1" fillId="6" borderId="16" xfId="4" applyNumberFormat="1" applyFill="1" applyBorder="1" applyAlignment="1" applyProtection="1">
      <alignment horizontal="right" indent="1"/>
    </xf>
    <xf numFmtId="164" fontId="1" fillId="6" borderId="18" xfId="4" applyNumberFormat="1" applyFill="1" applyBorder="1" applyAlignment="1" applyProtection="1">
      <alignment horizontal="right" indent="1"/>
    </xf>
    <xf numFmtId="169" fontId="9" fillId="0" borderId="16" xfId="8" applyNumberFormat="1" applyFont="1" applyBorder="1"/>
    <xf numFmtId="0" fontId="1" fillId="0" borderId="0" xfId="0" applyFont="1" applyBorder="1" applyAlignment="1">
      <alignment vertical="center"/>
    </xf>
    <xf numFmtId="0" fontId="9" fillId="5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 wrapText="1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1" fillId="0" borderId="20" xfId="0" applyFont="1" applyBorder="1" applyProtection="1">
      <protection locked="0"/>
    </xf>
    <xf numFmtId="164" fontId="1" fillId="0" borderId="21" xfId="4" applyNumberFormat="1" applyFont="1" applyBorder="1" applyAlignment="1" applyProtection="1">
      <alignment horizontal="right"/>
      <protection locked="0"/>
    </xf>
    <xf numFmtId="0" fontId="3" fillId="0" borderId="21" xfId="7" applyBorder="1" applyAlignment="1" applyProtection="1">
      <alignment horizontal="center"/>
      <protection locked="0"/>
    </xf>
    <xf numFmtId="0" fontId="1" fillId="0" borderId="22" xfId="7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9" fillId="0" borderId="20" xfId="0" applyFont="1" applyBorder="1" applyAlignment="1">
      <alignment horizontal="right"/>
    </xf>
    <xf numFmtId="164" fontId="9" fillId="0" borderId="23" xfId="4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/>
    <xf numFmtId="164" fontId="1" fillId="0" borderId="21" xfId="4" applyNumberFormat="1" applyFont="1" applyBorder="1" applyAlignment="1">
      <alignment horizontal="center"/>
    </xf>
    <xf numFmtId="0" fontId="9" fillId="0" borderId="20" xfId="0" applyFont="1" applyBorder="1"/>
    <xf numFmtId="164" fontId="9" fillId="0" borderId="21" xfId="4" applyNumberFormat="1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" fillId="0" borderId="21" xfId="0" applyFont="1" applyBorder="1"/>
    <xf numFmtId="0" fontId="1" fillId="0" borderId="22" xfId="0" applyFont="1" applyBorder="1"/>
    <xf numFmtId="0" fontId="9" fillId="5" borderId="20" xfId="0" applyFont="1" applyFill="1" applyBorder="1" applyAlignment="1">
      <alignment horizontal="left"/>
    </xf>
    <xf numFmtId="0" fontId="9" fillId="5" borderId="21" xfId="0" applyFont="1" applyFill="1" applyBorder="1" applyAlignment="1">
      <alignment horizontal="left"/>
    </xf>
    <xf numFmtId="0" fontId="9" fillId="5" borderId="22" xfId="0" applyFont="1" applyFill="1" applyBorder="1" applyAlignment="1">
      <alignment horizontal="left"/>
    </xf>
    <xf numFmtId="0" fontId="3" fillId="0" borderId="22" xfId="7" applyBorder="1" applyAlignment="1" applyProtection="1">
      <alignment horizontal="center"/>
      <protection locked="0"/>
    </xf>
    <xf numFmtId="0" fontId="1" fillId="0" borderId="21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right"/>
    </xf>
    <xf numFmtId="164" fontId="9" fillId="0" borderId="25" xfId="4" applyNumberFormat="1" applyFont="1" applyBorder="1" applyAlignment="1">
      <alignment horizontal="right"/>
    </xf>
    <xf numFmtId="0" fontId="1" fillId="0" borderId="25" xfId="0" applyFont="1" applyBorder="1"/>
    <xf numFmtId="0" fontId="1" fillId="0" borderId="26" xfId="0" applyFont="1" applyBorder="1"/>
    <xf numFmtId="0" fontId="9" fillId="5" borderId="30" xfId="0" applyFont="1" applyFill="1" applyBorder="1" applyProtection="1"/>
    <xf numFmtId="0" fontId="1" fillId="5" borderId="31" xfId="0" applyFont="1" applyFill="1" applyBorder="1" applyProtection="1"/>
    <xf numFmtId="0" fontId="1" fillId="5" borderId="31" xfId="0" applyFont="1" applyFill="1" applyBorder="1" applyAlignment="1" applyProtection="1">
      <alignment horizontal="center"/>
    </xf>
    <xf numFmtId="0" fontId="1" fillId="5" borderId="32" xfId="0" applyFont="1" applyFill="1" applyBorder="1" applyProtection="1"/>
    <xf numFmtId="0" fontId="9" fillId="0" borderId="33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9" fillId="8" borderId="33" xfId="0" applyFont="1" applyFill="1" applyBorder="1" applyProtection="1"/>
    <xf numFmtId="0" fontId="9" fillId="5" borderId="34" xfId="0" applyFont="1" applyFill="1" applyBorder="1"/>
    <xf numFmtId="0" fontId="1" fillId="5" borderId="19" xfId="0" applyFont="1" applyFill="1" applyBorder="1"/>
    <xf numFmtId="0" fontId="1" fillId="5" borderId="35" xfId="0" applyFont="1" applyFill="1" applyBorder="1"/>
    <xf numFmtId="0" fontId="1" fillId="5" borderId="32" xfId="0" applyFont="1" applyFill="1" applyBorder="1"/>
    <xf numFmtId="0" fontId="9" fillId="0" borderId="34" xfId="0" applyFont="1" applyBorder="1"/>
    <xf numFmtId="0" fontId="1" fillId="0" borderId="19" xfId="0" applyFont="1" applyBorder="1"/>
    <xf numFmtId="0" fontId="1" fillId="0" borderId="35" xfId="0" applyFont="1" applyBorder="1"/>
    <xf numFmtId="2" fontId="1" fillId="0" borderId="36" xfId="8" applyNumberFormat="1" applyFont="1" applyBorder="1" applyAlignment="1" applyProtection="1">
      <alignment horizontal="center"/>
      <protection locked="0" hidden="1"/>
    </xf>
    <xf numFmtId="0" fontId="1" fillId="0" borderId="31" xfId="0" applyFont="1" applyBorder="1"/>
    <xf numFmtId="0" fontId="7" fillId="0" borderId="0" xfId="0" applyFont="1" applyBorder="1" applyAlignment="1">
      <alignment horizontal="center"/>
    </xf>
    <xf numFmtId="0" fontId="1" fillId="0" borderId="9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7" fillId="0" borderId="6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9" fillId="9" borderId="6" xfId="0" applyFont="1" applyFill="1" applyBorder="1" applyAlignment="1" applyProtection="1"/>
    <xf numFmtId="0" fontId="9" fillId="9" borderId="0" xfId="0" applyFont="1" applyFill="1" applyBorder="1" applyAlignment="1" applyProtection="1"/>
    <xf numFmtId="0" fontId="9" fillId="9" borderId="7" xfId="0" applyFont="1" applyFill="1" applyBorder="1" applyAlignment="1" applyProtection="1"/>
    <xf numFmtId="0" fontId="9" fillId="5" borderId="30" xfId="0" applyFont="1" applyFill="1" applyBorder="1" applyAlignment="1" applyProtection="1">
      <alignment horizontal="left"/>
      <protection locked="0"/>
    </xf>
    <xf numFmtId="0" fontId="9" fillId="5" borderId="31" xfId="0" applyFont="1" applyFill="1" applyBorder="1" applyAlignment="1" applyProtection="1">
      <alignment horizontal="left"/>
      <protection locked="0"/>
    </xf>
    <xf numFmtId="0" fontId="9" fillId="5" borderId="32" xfId="0" applyFont="1" applyFill="1" applyBorder="1" applyAlignment="1" applyProtection="1">
      <alignment horizontal="left"/>
      <protection locked="0"/>
    </xf>
    <xf numFmtId="0" fontId="9" fillId="9" borderId="6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left"/>
    </xf>
  </cellXfs>
  <cellStyles count="12">
    <cellStyle name="Comma" xfId="1" builtinId="3"/>
    <cellStyle name="Comma 2" xfId="2"/>
    <cellStyle name="Comma 3" xfId="3"/>
    <cellStyle name="Currency" xfId="4" builtinId="4"/>
    <cellStyle name="Currency 2" xfId="5"/>
    <cellStyle name="Currency 2 2" xfId="11"/>
    <cellStyle name="Currency 3" xfId="6"/>
    <cellStyle name="Normal" xfId="0" builtinId="0"/>
    <cellStyle name="Normal 2" xfId="7"/>
    <cellStyle name="Normal 2 2" xfId="10"/>
    <cellStyle name="Percent" xfId="8" builtinId="5"/>
    <cellStyle name="Percent 2" xfId="9"/>
  </cellStyles>
  <dxfs count="0"/>
  <tableStyles count="0" defaultTableStyle="TableStyleMedium9" defaultPivotStyle="PivotStyleLight16"/>
  <colors>
    <mruColors>
      <color rgb="FFD3EBEC"/>
      <color rgb="FFFFFF69"/>
      <color rgb="FF99CCFF"/>
      <color rgb="FF9F9F9F"/>
      <color rgb="FFFFFFB9"/>
      <color rgb="FFFFFF7D"/>
      <color rgb="FFF2F2F2"/>
      <color rgb="FF011323"/>
      <color rgb="FF99CCCD"/>
      <color rgb="FF2EB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1695450</xdr:colOff>
      <xdr:row>1</xdr:row>
      <xdr:rowOff>95250</xdr:rowOff>
    </xdr:from>
    <xdr:to>
      <xdr:col>3</xdr:col>
      <xdr:colOff>397689</xdr:colOff>
      <xdr:row>5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266700"/>
          <a:ext cx="921564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F7" sqref="F7"/>
    </sheetView>
  </sheetViews>
  <sheetFormatPr defaultColWidth="8.85546875" defaultRowHeight="12.75" x14ac:dyDescent="0.2"/>
  <cols>
    <col min="1" max="1" width="9" bestFit="1" customWidth="1"/>
  </cols>
  <sheetData/>
  <customSheetViews>
    <customSheetView guid="{D6ADFD47-8DC4-4C2F-8CDA-3A14821200C4}" state="hidden" showRuler="0">
      <selection activeCell="F7" sqref="F7"/>
      <pageMargins left="0" right="0" top="0" bottom="0" header="0" footer="0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H41"/>
  <sheetViews>
    <sheetView view="pageBreakPreview" zoomScaleNormal="100" zoomScaleSheetLayoutView="100" workbookViewId="0">
      <selection activeCell="B2" sqref="B2"/>
    </sheetView>
  </sheetViews>
  <sheetFormatPr defaultColWidth="8.85546875" defaultRowHeight="12.75" x14ac:dyDescent="0.2"/>
  <cols>
    <col min="2" max="2" width="15.42578125" style="1" customWidth="1"/>
    <col min="3" max="3" width="33.28515625" customWidth="1"/>
    <col min="4" max="4" width="33.28515625" style="1" customWidth="1"/>
    <col min="5" max="5" width="15.42578125" customWidth="1"/>
    <col min="6" max="6" width="4.85546875" customWidth="1"/>
    <col min="7" max="7" width="20.7109375" customWidth="1"/>
    <col min="8" max="8" width="27.28515625" customWidth="1"/>
  </cols>
  <sheetData>
    <row r="1" spans="2:8" ht="13.5" thickBot="1" x14ac:dyDescent="0.25"/>
    <row r="2" spans="2:8" x14ac:dyDescent="0.2">
      <c r="B2" s="154"/>
      <c r="C2" s="155"/>
      <c r="D2" s="156"/>
      <c r="E2" s="157"/>
      <c r="H2" s="3" t="s">
        <v>0</v>
      </c>
    </row>
    <row r="3" spans="2:8" x14ac:dyDescent="0.2">
      <c r="B3" s="158"/>
      <c r="C3" s="36"/>
      <c r="D3" s="98"/>
      <c r="E3" s="53"/>
      <c r="G3" s="4"/>
    </row>
    <row r="4" spans="2:8" x14ac:dyDescent="0.2">
      <c r="B4" s="158"/>
      <c r="C4" s="36"/>
      <c r="D4" s="98"/>
      <c r="E4" s="53"/>
      <c r="G4" s="4"/>
    </row>
    <row r="5" spans="2:8" x14ac:dyDescent="0.2">
      <c r="B5" s="158"/>
      <c r="C5" s="36"/>
      <c r="D5" s="98"/>
      <c r="E5" s="53"/>
      <c r="G5" s="4"/>
    </row>
    <row r="6" spans="2:8" x14ac:dyDescent="0.2">
      <c r="B6" s="158"/>
      <c r="C6" s="36"/>
      <c r="D6" s="98"/>
      <c r="E6" s="53"/>
    </row>
    <row r="7" spans="2:8" ht="15.75" x14ac:dyDescent="0.25">
      <c r="B7" s="158"/>
      <c r="C7" s="288" t="s">
        <v>1</v>
      </c>
      <c r="D7" s="288"/>
      <c r="E7" s="159"/>
    </row>
    <row r="8" spans="2:8" ht="15.75" x14ac:dyDescent="0.25">
      <c r="B8" s="158"/>
      <c r="C8" s="288" t="s">
        <v>2</v>
      </c>
      <c r="D8" s="288"/>
      <c r="E8" s="159"/>
    </row>
    <row r="9" spans="2:8" x14ac:dyDescent="0.2">
      <c r="B9" s="158"/>
      <c r="C9" s="36"/>
      <c r="D9" s="98"/>
      <c r="E9" s="53"/>
    </row>
    <row r="10" spans="2:8" x14ac:dyDescent="0.2">
      <c r="B10" s="158"/>
      <c r="C10" s="99" t="s">
        <v>3</v>
      </c>
      <c r="D10" s="108" t="s">
        <v>4</v>
      </c>
      <c r="E10" s="53"/>
    </row>
    <row r="11" spans="2:8" x14ac:dyDescent="0.2">
      <c r="B11" s="158"/>
      <c r="C11" s="99" t="s">
        <v>5</v>
      </c>
      <c r="D11" s="108" t="s">
        <v>4</v>
      </c>
      <c r="E11" s="53"/>
    </row>
    <row r="12" spans="2:8" x14ac:dyDescent="0.2">
      <c r="B12" s="158"/>
      <c r="C12" s="99" t="s">
        <v>6</v>
      </c>
      <c r="D12" s="108" t="s">
        <v>4</v>
      </c>
      <c r="E12" s="53"/>
    </row>
    <row r="13" spans="2:8" x14ac:dyDescent="0.2">
      <c r="B13" s="158"/>
      <c r="C13" s="99" t="s">
        <v>7</v>
      </c>
      <c r="D13" s="108" t="s">
        <v>4</v>
      </c>
      <c r="E13" s="53"/>
    </row>
    <row r="14" spans="2:8" x14ac:dyDescent="0.2">
      <c r="B14" s="158"/>
      <c r="C14" s="99" t="s">
        <v>8</v>
      </c>
      <c r="D14" s="108" t="s">
        <v>4</v>
      </c>
      <c r="E14" s="53"/>
    </row>
    <row r="15" spans="2:8" x14ac:dyDescent="0.2">
      <c r="B15" s="158"/>
      <c r="C15" s="99" t="s">
        <v>9</v>
      </c>
      <c r="D15" s="109" t="s">
        <v>4</v>
      </c>
      <c r="E15" s="53"/>
    </row>
    <row r="16" spans="2:8" x14ac:dyDescent="0.2">
      <c r="B16" s="158"/>
      <c r="C16" s="99" t="s">
        <v>10</v>
      </c>
      <c r="D16" s="110" t="str">
        <f>IFERROR((ROMAN(ROUND(#REF!,0))), "NA")</f>
        <v>NA</v>
      </c>
      <c r="E16" s="53"/>
    </row>
    <row r="17" spans="2:5" x14ac:dyDescent="0.2">
      <c r="B17" s="158"/>
      <c r="C17" s="36"/>
      <c r="D17" s="98"/>
      <c r="E17" s="53"/>
    </row>
    <row r="18" spans="2:5" x14ac:dyDescent="0.2">
      <c r="B18" s="160" t="s">
        <v>11</v>
      </c>
      <c r="C18" s="36"/>
      <c r="D18" s="100" t="s">
        <v>12</v>
      </c>
      <c r="E18" s="53"/>
    </row>
    <row r="19" spans="2:5" x14ac:dyDescent="0.2">
      <c r="B19" s="161"/>
      <c r="C19" s="36"/>
      <c r="D19" s="27"/>
      <c r="E19" s="162"/>
    </row>
    <row r="20" spans="2:5" x14ac:dyDescent="0.2">
      <c r="B20" s="163" t="s">
        <v>13</v>
      </c>
      <c r="C20" s="25" t="s">
        <v>14</v>
      </c>
      <c r="D20" s="101" t="s">
        <v>15</v>
      </c>
      <c r="E20" s="53"/>
    </row>
    <row r="21" spans="2:5" x14ac:dyDescent="0.2">
      <c r="B21" s="163" t="s">
        <v>16</v>
      </c>
      <c r="C21" s="25" t="s">
        <v>17</v>
      </c>
      <c r="D21" s="101" t="s">
        <v>18</v>
      </c>
      <c r="E21" s="53"/>
    </row>
    <row r="22" spans="2:5" x14ac:dyDescent="0.2">
      <c r="B22" s="163" t="s">
        <v>19</v>
      </c>
      <c r="C22" s="25" t="s">
        <v>20</v>
      </c>
      <c r="D22" s="101" t="s">
        <v>18</v>
      </c>
      <c r="E22" s="53"/>
    </row>
    <row r="23" spans="2:5" x14ac:dyDescent="0.2">
      <c r="B23" s="163" t="s">
        <v>21</v>
      </c>
      <c r="C23" s="25" t="s">
        <v>22</v>
      </c>
      <c r="D23" s="101" t="s">
        <v>18</v>
      </c>
      <c r="E23" s="53"/>
    </row>
    <row r="24" spans="2:5" x14ac:dyDescent="0.2">
      <c r="B24" s="163" t="s">
        <v>23</v>
      </c>
      <c r="C24" s="25" t="s">
        <v>24</v>
      </c>
      <c r="D24" s="101" t="s">
        <v>25</v>
      </c>
      <c r="E24" s="53"/>
    </row>
    <row r="25" spans="2:5" x14ac:dyDescent="0.2">
      <c r="B25" s="161" t="s">
        <v>26</v>
      </c>
      <c r="C25" s="25" t="s">
        <v>27</v>
      </c>
      <c r="D25" s="101" t="s">
        <v>25</v>
      </c>
      <c r="E25" s="53"/>
    </row>
    <row r="26" spans="2:5" x14ac:dyDescent="0.2">
      <c r="B26" s="161" t="s">
        <v>28</v>
      </c>
      <c r="C26" s="25" t="s">
        <v>29</v>
      </c>
      <c r="D26" s="101" t="s">
        <v>25</v>
      </c>
      <c r="E26" s="53"/>
    </row>
    <row r="27" spans="2:5" x14ac:dyDescent="0.2">
      <c r="B27" s="163" t="s">
        <v>30</v>
      </c>
      <c r="C27" s="25" t="s">
        <v>31</v>
      </c>
      <c r="D27" s="101" t="s">
        <v>18</v>
      </c>
      <c r="E27" s="53"/>
    </row>
    <row r="28" spans="2:5" x14ac:dyDescent="0.2">
      <c r="B28" s="161" t="s">
        <v>32</v>
      </c>
      <c r="C28" s="25" t="s">
        <v>33</v>
      </c>
      <c r="D28" s="101" t="s">
        <v>18</v>
      </c>
      <c r="E28" s="53"/>
    </row>
    <row r="29" spans="2:5" x14ac:dyDescent="0.2">
      <c r="B29" s="161" t="s">
        <v>34</v>
      </c>
      <c r="C29" s="25" t="s">
        <v>35</v>
      </c>
      <c r="D29" s="101" t="s">
        <v>18</v>
      </c>
      <c r="E29" s="53"/>
    </row>
    <row r="30" spans="2:5" x14ac:dyDescent="0.2">
      <c r="B30" s="161" t="s">
        <v>36</v>
      </c>
      <c r="C30" s="25" t="s">
        <v>37</v>
      </c>
      <c r="D30" s="101" t="s">
        <v>18</v>
      </c>
      <c r="E30" s="53"/>
    </row>
    <row r="31" spans="2:5" x14ac:dyDescent="0.2">
      <c r="B31" s="163" t="s">
        <v>38</v>
      </c>
      <c r="C31" s="25" t="s">
        <v>39</v>
      </c>
      <c r="D31" s="101" t="s">
        <v>25</v>
      </c>
      <c r="E31" s="53"/>
    </row>
    <row r="32" spans="2:5" x14ac:dyDescent="0.2">
      <c r="B32" s="161" t="s">
        <v>40</v>
      </c>
      <c r="C32" s="25" t="s">
        <v>41</v>
      </c>
      <c r="D32" s="101" t="s">
        <v>25</v>
      </c>
      <c r="E32" s="53"/>
    </row>
    <row r="33" spans="2:5" x14ac:dyDescent="0.2">
      <c r="B33" s="161" t="s">
        <v>42</v>
      </c>
      <c r="C33" s="25" t="s">
        <v>43</v>
      </c>
      <c r="D33" s="101" t="s">
        <v>25</v>
      </c>
      <c r="E33" s="53"/>
    </row>
    <row r="34" spans="2:5" x14ac:dyDescent="0.2">
      <c r="B34" s="163" t="s">
        <v>44</v>
      </c>
      <c r="C34" s="25" t="s">
        <v>45</v>
      </c>
      <c r="D34" s="101" t="s">
        <v>25</v>
      </c>
      <c r="E34" s="53"/>
    </row>
    <row r="35" spans="2:5" x14ac:dyDescent="0.2">
      <c r="B35" s="163" t="s">
        <v>46</v>
      </c>
      <c r="C35" s="25" t="s">
        <v>47</v>
      </c>
      <c r="D35" s="101" t="s">
        <v>18</v>
      </c>
      <c r="E35" s="53"/>
    </row>
    <row r="36" spans="2:5" x14ac:dyDescent="0.2">
      <c r="B36" s="163" t="s">
        <v>48</v>
      </c>
      <c r="C36" s="25" t="s">
        <v>49</v>
      </c>
      <c r="D36" s="101" t="s">
        <v>18</v>
      </c>
      <c r="E36" s="53"/>
    </row>
    <row r="37" spans="2:5" x14ac:dyDescent="0.2">
      <c r="B37" s="163" t="s">
        <v>50</v>
      </c>
      <c r="C37" s="25" t="s">
        <v>51</v>
      </c>
      <c r="D37" s="101" t="s">
        <v>18</v>
      </c>
      <c r="E37" s="53"/>
    </row>
    <row r="38" spans="2:5" x14ac:dyDescent="0.2">
      <c r="B38" s="163" t="s">
        <v>52</v>
      </c>
      <c r="C38" s="25" t="s">
        <v>53</v>
      </c>
      <c r="D38" s="101" t="s">
        <v>15</v>
      </c>
      <c r="E38" s="53"/>
    </row>
    <row r="39" spans="2:5" x14ac:dyDescent="0.2">
      <c r="B39" s="161" t="s">
        <v>54</v>
      </c>
      <c r="C39" s="25" t="s">
        <v>55</v>
      </c>
      <c r="D39" s="101" t="s">
        <v>15</v>
      </c>
      <c r="E39" s="53"/>
    </row>
    <row r="40" spans="2:5" x14ac:dyDescent="0.2">
      <c r="B40" s="161" t="s">
        <v>56</v>
      </c>
      <c r="C40" s="25" t="s">
        <v>57</v>
      </c>
      <c r="D40" s="101" t="s">
        <v>15</v>
      </c>
      <c r="E40" s="53"/>
    </row>
    <row r="41" spans="2:5" ht="13.5" thickBot="1" x14ac:dyDescent="0.25">
      <c r="B41" s="289" t="s">
        <v>58</v>
      </c>
      <c r="C41" s="290"/>
      <c r="D41" s="290"/>
      <c r="E41" s="291"/>
    </row>
  </sheetData>
  <sheetProtection formatCells="0" formatColumns="0" formatRows="0" insertRows="0"/>
  <mergeCells count="3">
    <mergeCell ref="C7:D7"/>
    <mergeCell ref="C8:D8"/>
    <mergeCell ref="B41:E41"/>
  </mergeCells>
  <phoneticPr fontId="2" type="noConversion"/>
  <dataValidations disablePrompts="1" count="2">
    <dataValidation type="list" allowBlank="1" showInputMessage="1" showErrorMessage="1" sqref="D14">
      <formula1>"Input, Arts or Entertainment, Charter School, Child Care, Commercial / Industrial, Community Facility, For Sale Housing, Mixed-Use, Rental Housing, Restaurant, Working Capital, Other"</formula1>
    </dataValidation>
    <dataValidation type="list" allowBlank="1" showInputMessage="1" showErrorMessage="1" sqref="D15">
      <formula1>"Input, Accelerated Small Business, Acquisition, Bridge, Construction,Construction (NMTC), Line of Credit, Mini-Permanent, Permanent, Predevelopment, Other"</formula1>
    </dataValidation>
  </dataValidations>
  <printOptions horizontalCentered="1"/>
  <pageMargins left="0.25" right="0.25" top="0.75" bottom="0.75" header="0.3" footer="0.3"/>
  <pageSetup orientation="landscape" verticalDpi="300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R44"/>
  <sheetViews>
    <sheetView view="pageBreakPreview" zoomScale="70" zoomScaleNormal="100" zoomScaleSheetLayoutView="70" workbookViewId="0">
      <selection activeCell="I14" sqref="I14"/>
    </sheetView>
  </sheetViews>
  <sheetFormatPr defaultColWidth="9.140625" defaultRowHeight="12.75" x14ac:dyDescent="0.2"/>
  <cols>
    <col min="1" max="1" width="9.140625" style="5"/>
    <col min="2" max="2" width="39" style="5" customWidth="1"/>
    <col min="3" max="3" width="16.42578125" style="6" customWidth="1"/>
    <col min="4" max="4" width="48.85546875" style="5" customWidth="1"/>
    <col min="5" max="5" width="45.7109375" style="5" customWidth="1"/>
    <col min="6" max="16384" width="9.140625" style="5"/>
  </cols>
  <sheetData>
    <row r="1" spans="2:5" ht="13.5" thickBot="1" x14ac:dyDescent="0.25">
      <c r="B1" s="10"/>
      <c r="C1" s="221"/>
      <c r="D1" s="10"/>
      <c r="E1" s="10"/>
    </row>
    <row r="2" spans="2:5" x14ac:dyDescent="0.2">
      <c r="B2" s="43" t="s">
        <v>14</v>
      </c>
      <c r="C2" s="52"/>
      <c r="D2" s="52"/>
      <c r="E2" s="45" t="str">
        <f>'Table Index'!D10</f>
        <v>Input</v>
      </c>
    </row>
    <row r="3" spans="2:5" x14ac:dyDescent="0.2">
      <c r="B3" s="19"/>
      <c r="C3" s="27"/>
      <c r="D3" s="25"/>
      <c r="E3" s="20"/>
    </row>
    <row r="4" spans="2:5" x14ac:dyDescent="0.2">
      <c r="B4" s="46" t="s">
        <v>60</v>
      </c>
      <c r="C4" s="164"/>
      <c r="D4" s="41"/>
      <c r="E4" s="165"/>
    </row>
    <row r="5" spans="2:5" x14ac:dyDescent="0.2">
      <c r="B5" s="292"/>
      <c r="C5" s="293"/>
      <c r="D5" s="293"/>
      <c r="E5" s="294"/>
    </row>
    <row r="6" spans="2:5" ht="38.25" x14ac:dyDescent="0.2">
      <c r="B6" s="236" t="s">
        <v>61</v>
      </c>
      <c r="C6" s="237" t="s">
        <v>62</v>
      </c>
      <c r="D6" s="238" t="s">
        <v>63</v>
      </c>
      <c r="E6" s="239" t="s">
        <v>64</v>
      </c>
    </row>
    <row r="7" spans="2:5" x14ac:dyDescent="0.2">
      <c r="B7" s="240" t="s">
        <v>65</v>
      </c>
      <c r="C7" s="241"/>
      <c r="D7" s="242" t="s">
        <v>66</v>
      </c>
      <c r="E7" s="243" t="s">
        <v>67</v>
      </c>
    </row>
    <row r="8" spans="2:5" x14ac:dyDescent="0.2">
      <c r="B8" s="240" t="s">
        <v>68</v>
      </c>
      <c r="C8" s="241"/>
      <c r="D8" s="48"/>
      <c r="E8" s="244"/>
    </row>
    <row r="9" spans="2:5" x14ac:dyDescent="0.2">
      <c r="B9" s="245"/>
      <c r="C9" s="241"/>
      <c r="D9" s="246"/>
      <c r="E9" s="244"/>
    </row>
    <row r="10" spans="2:5" x14ac:dyDescent="0.2">
      <c r="B10" s="245"/>
      <c r="C10" s="241"/>
      <c r="D10" s="48"/>
      <c r="E10" s="244"/>
    </row>
    <row r="11" spans="2:5" x14ac:dyDescent="0.2">
      <c r="B11" s="247" t="s">
        <v>69</v>
      </c>
      <c r="C11" s="248">
        <f>SUM(C7:C10)</f>
        <v>0</v>
      </c>
      <c r="D11" s="249"/>
      <c r="E11" s="250"/>
    </row>
    <row r="12" spans="2:5" x14ac:dyDescent="0.2">
      <c r="B12" s="251"/>
      <c r="C12" s="252"/>
      <c r="D12" s="249"/>
      <c r="E12" s="250"/>
    </row>
    <row r="13" spans="2:5" x14ac:dyDescent="0.2">
      <c r="B13" s="253" t="s">
        <v>70</v>
      </c>
      <c r="C13" s="254"/>
      <c r="D13" s="249"/>
      <c r="E13" s="250"/>
    </row>
    <row r="14" spans="2:5" x14ac:dyDescent="0.2">
      <c r="B14" s="240" t="s">
        <v>71</v>
      </c>
      <c r="C14" s="241"/>
      <c r="D14" s="246"/>
      <c r="E14" s="244"/>
    </row>
    <row r="15" spans="2:5" x14ac:dyDescent="0.2">
      <c r="B15" s="240" t="s">
        <v>72</v>
      </c>
      <c r="C15" s="241"/>
      <c r="D15" s="246"/>
      <c r="E15" s="244"/>
    </row>
    <row r="16" spans="2:5" x14ac:dyDescent="0.2">
      <c r="B16" s="240" t="s">
        <v>73</v>
      </c>
      <c r="C16" s="241"/>
      <c r="D16" s="246"/>
      <c r="E16" s="244"/>
    </row>
    <row r="17" spans="2:18" x14ac:dyDescent="0.2">
      <c r="B17" s="240" t="s">
        <v>74</v>
      </c>
      <c r="C17" s="241"/>
      <c r="D17" s="246"/>
      <c r="E17" s="244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2:18" x14ac:dyDescent="0.2">
      <c r="B18" s="240" t="s">
        <v>75</v>
      </c>
      <c r="C18" s="241"/>
      <c r="D18" s="246"/>
      <c r="E18" s="244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2:18" x14ac:dyDescent="0.2">
      <c r="B19" s="240" t="s">
        <v>76</v>
      </c>
      <c r="C19" s="241"/>
      <c r="D19" s="246"/>
      <c r="E19" s="244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2:18" x14ac:dyDescent="0.2">
      <c r="B20" s="240" t="s">
        <v>77</v>
      </c>
      <c r="C20" s="241"/>
      <c r="D20" s="246"/>
      <c r="E20" s="244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2:18" x14ac:dyDescent="0.2">
      <c r="B21" s="247" t="s">
        <v>78</v>
      </c>
      <c r="C21" s="248">
        <f>SUM(C14:C20)</f>
        <v>0</v>
      </c>
      <c r="D21" s="249"/>
      <c r="E21" s="25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2:18" x14ac:dyDescent="0.2">
      <c r="B22" s="251"/>
      <c r="C22" s="255"/>
      <c r="D22" s="256"/>
      <c r="E22" s="257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2:18" x14ac:dyDescent="0.2">
      <c r="B23" s="258" t="s">
        <v>79</v>
      </c>
      <c r="C23" s="259"/>
      <c r="D23" s="259"/>
      <c r="E23" s="26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x14ac:dyDescent="0.2">
      <c r="B24" s="295"/>
      <c r="C24" s="296"/>
      <c r="D24" s="296"/>
      <c r="E24" s="29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38.25" x14ac:dyDescent="0.2">
      <c r="B25" s="236" t="s">
        <v>61</v>
      </c>
      <c r="C25" s="237" t="s">
        <v>62</v>
      </c>
      <c r="D25" s="238" t="s">
        <v>63</v>
      </c>
      <c r="E25" s="239" t="s">
        <v>64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x14ac:dyDescent="0.2">
      <c r="B26" s="240" t="s">
        <v>65</v>
      </c>
      <c r="C26" s="241"/>
      <c r="D26" s="242" t="s">
        <v>66</v>
      </c>
      <c r="E26" s="261" t="s">
        <v>67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2:18" x14ac:dyDescent="0.2">
      <c r="B27" s="240" t="s">
        <v>68</v>
      </c>
      <c r="C27" s="241"/>
      <c r="D27" s="262"/>
      <c r="E27" s="263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2:18" x14ac:dyDescent="0.2">
      <c r="B28" s="240"/>
      <c r="C28" s="241"/>
      <c r="D28" s="262"/>
      <c r="E28" s="263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2:18" x14ac:dyDescent="0.2">
      <c r="B29" s="240"/>
      <c r="C29" s="241"/>
      <c r="D29" s="262"/>
      <c r="E29" s="263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2:18" x14ac:dyDescent="0.2">
      <c r="B30" s="240"/>
      <c r="C30" s="241"/>
      <c r="D30" s="264"/>
      <c r="E30" s="26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2:18" x14ac:dyDescent="0.2">
      <c r="B31" s="240"/>
      <c r="C31" s="241"/>
      <c r="D31" s="264"/>
      <c r="E31" s="265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2:18" x14ac:dyDescent="0.2">
      <c r="B32" s="247" t="s">
        <v>69</v>
      </c>
      <c r="C32" s="248">
        <f>SUM(C26:C31)</f>
        <v>0</v>
      </c>
      <c r="D32" s="256"/>
      <c r="E32" s="257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2:18" x14ac:dyDescent="0.2">
      <c r="B33" s="251"/>
      <c r="C33" s="255"/>
      <c r="D33" s="256"/>
      <c r="E33" s="257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2:18" x14ac:dyDescent="0.2">
      <c r="B34" s="258" t="s">
        <v>80</v>
      </c>
      <c r="C34" s="259"/>
      <c r="D34" s="259"/>
      <c r="E34" s="26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2:18" ht="38.25" x14ac:dyDescent="0.2">
      <c r="B35" s="236" t="s">
        <v>61</v>
      </c>
      <c r="C35" s="237" t="s">
        <v>62</v>
      </c>
      <c r="D35" s="266" t="s">
        <v>63</v>
      </c>
      <c r="E35" s="267" t="s">
        <v>64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2:18" x14ac:dyDescent="0.2">
      <c r="B36" s="240" t="s">
        <v>65</v>
      </c>
      <c r="C36" s="241"/>
      <c r="D36" s="242" t="s">
        <v>66</v>
      </c>
      <c r="E36" s="261" t="s">
        <v>67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2:18" x14ac:dyDescent="0.2">
      <c r="B37" s="240" t="s">
        <v>68</v>
      </c>
      <c r="C37" s="241"/>
      <c r="D37" s="262"/>
      <c r="E37" s="26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2:18" x14ac:dyDescent="0.2">
      <c r="B38" s="240"/>
      <c r="C38" s="241"/>
      <c r="D38" s="262"/>
      <c r="E38" s="263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2:18" x14ac:dyDescent="0.2">
      <c r="B39" s="240"/>
      <c r="C39" s="241"/>
      <c r="D39" s="262"/>
      <c r="E39" s="263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2:18" x14ac:dyDescent="0.2">
      <c r="B40" s="240"/>
      <c r="C40" s="241"/>
      <c r="D40" s="262"/>
      <c r="E40" s="263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2:18" x14ac:dyDescent="0.2">
      <c r="B41" s="240"/>
      <c r="C41" s="241"/>
      <c r="D41" s="262"/>
      <c r="E41" s="263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2:18" x14ac:dyDescent="0.2">
      <c r="B42" s="247" t="s">
        <v>69</v>
      </c>
      <c r="C42" s="248">
        <f>SUM(C36:C41)</f>
        <v>0</v>
      </c>
      <c r="D42" s="256"/>
      <c r="E42" s="257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2:18" x14ac:dyDescent="0.2">
      <c r="B43" s="268"/>
      <c r="C43" s="269"/>
      <c r="D43" s="270"/>
      <c r="E43" s="271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2:18" s="7" customFormat="1" ht="53.45" customHeight="1" thickBot="1" x14ac:dyDescent="0.25">
      <c r="B44" s="298" t="s">
        <v>81</v>
      </c>
      <c r="C44" s="299"/>
      <c r="D44" s="299"/>
      <c r="E44" s="300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</sheetData>
  <sheetProtection formatCells="0" formatColumns="0" formatRows="0" insertRows="0" deleteRows="0"/>
  <mergeCells count="3">
    <mergeCell ref="B5:E5"/>
    <mergeCell ref="B24:E24"/>
    <mergeCell ref="B44:E44"/>
  </mergeCells>
  <phoneticPr fontId="2" type="noConversion"/>
  <printOptions horizontalCentered="1"/>
  <pageMargins left="0.25" right="0.25" top="0.75" bottom="0.75" header="0.3" footer="0.3"/>
  <pageSetup scale="77" orientation="landscape" horizontalDpi="300" verticalDpi="300" r:id="rId1"/>
  <headerFooter alignWithMargins="0">
    <oddFooter>&amp;C&amp;"-,Regular"&amp;P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view="pageBreakPreview" zoomScale="60" zoomScaleNormal="100" workbookViewId="0">
      <selection activeCell="B10" sqref="B10"/>
    </sheetView>
  </sheetViews>
  <sheetFormatPr defaultColWidth="9.140625" defaultRowHeight="12.75" x14ac:dyDescent="0.2"/>
  <cols>
    <col min="1" max="1" width="9.140625" style="69"/>
    <col min="2" max="2" width="14.7109375" style="69" customWidth="1"/>
    <col min="3" max="3" width="42.7109375" style="69" bestFit="1" customWidth="1"/>
    <col min="4" max="4" width="20.7109375" style="70" customWidth="1"/>
    <col min="5" max="5" width="6.28515625" style="70" bestFit="1" customWidth="1"/>
    <col min="6" max="6" width="27.7109375" style="69" bestFit="1" customWidth="1"/>
    <col min="7" max="8" width="20.7109375" style="69" customWidth="1"/>
    <col min="9" max="16384" width="9.140625" style="69"/>
  </cols>
  <sheetData>
    <row r="1" spans="1:8" ht="13.5" thickBot="1" x14ac:dyDescent="0.25">
      <c r="A1" s="18"/>
      <c r="B1" s="18"/>
      <c r="C1" s="18"/>
      <c r="D1" s="222"/>
      <c r="E1" s="222"/>
      <c r="F1" s="18"/>
      <c r="G1" s="18"/>
      <c r="H1" s="18"/>
    </row>
    <row r="2" spans="1:8" ht="15.75" customHeight="1" x14ac:dyDescent="0.2">
      <c r="A2" s="18"/>
      <c r="B2" s="166" t="s">
        <v>261</v>
      </c>
      <c r="C2" s="167"/>
      <c r="D2" s="168"/>
      <c r="E2" s="168"/>
      <c r="F2" s="167"/>
      <c r="G2" s="167"/>
      <c r="H2" s="169" t="str">
        <f>'Table Index'!D10</f>
        <v>Input</v>
      </c>
    </row>
    <row r="3" spans="1:8" ht="12.75" customHeight="1" x14ac:dyDescent="0.2">
      <c r="A3" s="18"/>
      <c r="B3" s="170"/>
      <c r="C3" s="111"/>
      <c r="D3" s="112"/>
      <c r="E3" s="112"/>
      <c r="F3" s="111"/>
      <c r="G3" s="111"/>
      <c r="H3" s="171"/>
    </row>
    <row r="4" spans="1:8" ht="0.75" customHeight="1" x14ac:dyDescent="0.2">
      <c r="A4" s="18"/>
      <c r="B4" s="170"/>
      <c r="C4" s="111"/>
      <c r="D4" s="112"/>
      <c r="E4" s="112"/>
      <c r="F4" s="111"/>
      <c r="G4" s="111"/>
      <c r="H4" s="171"/>
    </row>
    <row r="5" spans="1:8" ht="18" customHeight="1" x14ac:dyDescent="0.2">
      <c r="A5" s="18"/>
      <c r="B5" s="272" t="s">
        <v>82</v>
      </c>
      <c r="C5" s="273"/>
      <c r="D5" s="274"/>
      <c r="E5" s="274"/>
      <c r="F5" s="273"/>
      <c r="G5" s="273"/>
      <c r="H5" s="275"/>
    </row>
    <row r="6" spans="1:8" ht="18" customHeight="1" x14ac:dyDescent="0.2">
      <c r="A6" s="18"/>
      <c r="B6" s="301" t="s">
        <v>83</v>
      </c>
      <c r="C6" s="302"/>
      <c r="D6" s="302"/>
      <c r="E6" s="302"/>
      <c r="F6" s="302"/>
      <c r="G6" s="302"/>
      <c r="H6" s="303"/>
    </row>
    <row r="7" spans="1:8" ht="18" customHeight="1" x14ac:dyDescent="0.2">
      <c r="A7" s="18"/>
      <c r="B7" s="301" t="s">
        <v>84</v>
      </c>
      <c r="C7" s="302"/>
      <c r="D7" s="302"/>
      <c r="E7" s="302"/>
      <c r="F7" s="302"/>
      <c r="G7" s="302"/>
      <c r="H7" s="303"/>
    </row>
    <row r="8" spans="1:8" ht="18" customHeight="1" x14ac:dyDescent="0.2">
      <c r="A8" s="18"/>
      <c r="B8" s="172"/>
      <c r="C8" s="72"/>
      <c r="D8" s="72"/>
      <c r="E8" s="72"/>
      <c r="F8" s="72"/>
      <c r="G8" s="72"/>
      <c r="H8" s="173"/>
    </row>
    <row r="9" spans="1:8" ht="16.5" customHeight="1" x14ac:dyDescent="0.2">
      <c r="A9" s="18"/>
      <c r="B9" s="174"/>
      <c r="C9" s="113" t="s">
        <v>85</v>
      </c>
      <c r="D9" s="114"/>
      <c r="E9" s="114"/>
      <c r="F9" s="113" t="s">
        <v>86</v>
      </c>
      <c r="G9" s="115"/>
      <c r="H9" s="175"/>
    </row>
    <row r="10" spans="1:8" ht="16.5" customHeight="1" x14ac:dyDescent="0.2">
      <c r="A10" s="18"/>
      <c r="B10" s="176"/>
      <c r="C10" s="116" t="s">
        <v>87</v>
      </c>
      <c r="D10" s="135"/>
      <c r="E10" s="117"/>
      <c r="F10" s="118" t="s">
        <v>88</v>
      </c>
      <c r="G10" s="137"/>
      <c r="H10" s="177"/>
    </row>
    <row r="11" spans="1:8" ht="16.5" customHeight="1" x14ac:dyDescent="0.2">
      <c r="A11" s="18"/>
      <c r="B11" s="176"/>
      <c r="C11" s="116" t="s">
        <v>89</v>
      </c>
      <c r="D11" s="119" t="str">
        <f>IF(ISERROR(D10/(D10+G10)), "NA", (D10/(D10+G10)))</f>
        <v>NA</v>
      </c>
      <c r="E11" s="120"/>
      <c r="F11" s="118" t="s">
        <v>90</v>
      </c>
      <c r="G11" s="119" t="str">
        <f>IF(ISERROR(G10/(G10+D10)), "NA", (G10/(G10+D10)))</f>
        <v>NA</v>
      </c>
      <c r="H11" s="177"/>
    </row>
    <row r="12" spans="1:8" ht="15" customHeight="1" x14ac:dyDescent="0.2">
      <c r="A12" s="18"/>
      <c r="B12" s="47"/>
      <c r="C12" s="118" t="s">
        <v>91</v>
      </c>
      <c r="D12" s="136"/>
      <c r="E12" s="121"/>
      <c r="F12" s="48"/>
      <c r="G12" s="48"/>
      <c r="H12" s="178"/>
    </row>
    <row r="13" spans="1:8" ht="15" customHeight="1" x14ac:dyDescent="0.2">
      <c r="A13" s="18"/>
      <c r="B13" s="47"/>
      <c r="C13" s="122"/>
      <c r="D13" s="123"/>
      <c r="E13" s="123"/>
      <c r="F13" s="48"/>
      <c r="G13" s="48"/>
      <c r="H13" s="178"/>
    </row>
    <row r="14" spans="1:8" ht="15" customHeight="1" x14ac:dyDescent="0.2">
      <c r="A14" s="18"/>
      <c r="B14" s="179" t="s">
        <v>92</v>
      </c>
      <c r="C14" s="124" t="s">
        <v>93</v>
      </c>
      <c r="D14" s="124" t="s">
        <v>94</v>
      </c>
      <c r="E14" s="124"/>
      <c r="F14" s="124" t="s">
        <v>95</v>
      </c>
      <c r="G14" s="124" t="s">
        <v>96</v>
      </c>
      <c r="H14" s="180" t="s">
        <v>97</v>
      </c>
    </row>
    <row r="15" spans="1:8" ht="15" customHeight="1" x14ac:dyDescent="0.2">
      <c r="A15" s="18"/>
      <c r="B15" s="78" t="s">
        <v>71</v>
      </c>
      <c r="C15" s="125" t="str">
        <f>IF(ISERROR($D$26*$D$11), "NA", ($D$26*$D$11))</f>
        <v>NA</v>
      </c>
      <c r="D15" s="125" t="str">
        <f>IF(ISERROR(C15/$D$12),"NA",(C15/$D$12))</f>
        <v>NA</v>
      </c>
      <c r="E15" s="125"/>
      <c r="F15" s="125" t="str">
        <f>IF(ISERROR($D$26*$G$11), "NA", ($D$26*$G$11))</f>
        <v>NA</v>
      </c>
      <c r="G15" s="126" t="str">
        <f>IF(ISERROR(+F15/$G$10),"NA",(+F15/$G$10))</f>
        <v>NA</v>
      </c>
      <c r="H15" s="181" t="str">
        <f>IF(ISERROR(C15+F15), "NA", (C15+F15))</f>
        <v>NA</v>
      </c>
    </row>
    <row r="16" spans="1:8" ht="15" customHeight="1" x14ac:dyDescent="0.2">
      <c r="A16" s="18"/>
      <c r="B16" s="78" t="s">
        <v>98</v>
      </c>
      <c r="C16" s="125" t="str">
        <f>IF(ISERROR(D36*D11),"NA",(D36*D11))</f>
        <v>NA</v>
      </c>
      <c r="D16" s="125" t="str">
        <f>IF(ISERROR(C16/$D$12),"NA",(C16/$D$12))</f>
        <v>NA</v>
      </c>
      <c r="E16" s="125"/>
      <c r="F16" s="125" t="str">
        <f>IF(ISERROR(D36*G11), "NA", (D36*G11))</f>
        <v>NA</v>
      </c>
      <c r="G16" s="126" t="str">
        <f>IF(ISERROR(+F16/$G$10),"NA",(+F16/$G$10))</f>
        <v>NA</v>
      </c>
      <c r="H16" s="181" t="str">
        <f>IF(ISERROR(C16+F16), "NA", (C16+F16))</f>
        <v>NA</v>
      </c>
    </row>
    <row r="17" spans="2:16" ht="15" customHeight="1" x14ac:dyDescent="0.2">
      <c r="B17" s="78" t="s">
        <v>99</v>
      </c>
      <c r="C17" s="125" t="str">
        <f>IF(ISERROR(D78*D11), "NA", (D78*D11))</f>
        <v>NA</v>
      </c>
      <c r="D17" s="125" t="str">
        <f>IF(ISERROR(C17/$D$12),"NA",(C17/$D$12))</f>
        <v>NA</v>
      </c>
      <c r="E17" s="125"/>
      <c r="F17" s="125" t="str">
        <f>IF(ISERROR(D78*G11), "NA", (D78*G11))</f>
        <v>NA</v>
      </c>
      <c r="G17" s="126" t="str">
        <f>IF(ISERROR(+F17/$G$10),"NA",(+F17/$G$10))</f>
        <v>NA</v>
      </c>
      <c r="H17" s="181" t="str">
        <f>IF(ISERROR(C17+F17), "NA", (C17+F17))</f>
        <v>NA</v>
      </c>
      <c r="I17" s="18"/>
      <c r="J17" s="18"/>
      <c r="K17" s="18"/>
      <c r="L17" s="18"/>
      <c r="M17" s="18"/>
      <c r="N17" s="18"/>
      <c r="O17" s="18"/>
      <c r="P17" s="18"/>
    </row>
    <row r="18" spans="2:16" ht="15" customHeight="1" x14ac:dyDescent="0.2">
      <c r="B18" s="78" t="s">
        <v>100</v>
      </c>
      <c r="C18" s="182" t="str">
        <f>IF(ISERROR(D80*D11), "NA", (D80*D11))</f>
        <v>NA</v>
      </c>
      <c r="D18" s="182" t="str">
        <f>IF(ISERROR(C18/$D$12),"NA",(C18/$D$12))</f>
        <v>NA</v>
      </c>
      <c r="E18" s="182"/>
      <c r="F18" s="182" t="str">
        <f>IF(ISERROR(D80*G11), "NA", (D80*G11))</f>
        <v>NA</v>
      </c>
      <c r="G18" s="183" t="str">
        <f>IF(ISERROR(+F18/$G$10),"NA",(+F18/$G$10))</f>
        <v>NA</v>
      </c>
      <c r="H18" s="184" t="str">
        <f>IF(ISERROR(C18+F18), "NA", (C18+F18))</f>
        <v>NA</v>
      </c>
      <c r="I18" s="18"/>
      <c r="J18" s="18"/>
      <c r="K18" s="18"/>
      <c r="L18" s="18"/>
      <c r="M18" s="18"/>
      <c r="N18" s="18"/>
      <c r="O18" s="18"/>
      <c r="P18" s="18"/>
    </row>
    <row r="19" spans="2:16" ht="15" customHeight="1" x14ac:dyDescent="0.2">
      <c r="B19" s="276" t="s">
        <v>101</v>
      </c>
      <c r="C19" s="185">
        <f>IF(ISERROR(SUM(C15:C18)), "NA", (SUM(C15:C18)))</f>
        <v>0</v>
      </c>
      <c r="D19" s="185" t="str">
        <f>IF(ISERROR(C19/$D$12),"NA",(C19/$D$12))</f>
        <v>NA</v>
      </c>
      <c r="E19" s="185"/>
      <c r="F19" s="185">
        <f>IF(ISERROR(SUM(F15:F18)), "NA", (SUM(F15:F18)))</f>
        <v>0</v>
      </c>
      <c r="G19" s="186" t="str">
        <f>IF(ISERROR(+F19/$G$10),"NA",(+F19/$G$10))</f>
        <v>NA</v>
      </c>
      <c r="H19" s="187">
        <f>IF(ISERROR(SUM(H15:H18)), "NA", (SUM(H15:H18)))</f>
        <v>0</v>
      </c>
      <c r="I19" s="18"/>
      <c r="J19" s="18"/>
      <c r="K19" s="18"/>
      <c r="L19" s="18"/>
      <c r="M19" s="18"/>
      <c r="N19" s="18"/>
      <c r="O19" s="18"/>
      <c r="P19" s="18"/>
    </row>
    <row r="20" spans="2:16" x14ac:dyDescent="0.2">
      <c r="B20" s="277"/>
      <c r="C20" s="188"/>
      <c r="D20" s="189"/>
      <c r="E20" s="189"/>
      <c r="F20" s="188"/>
      <c r="G20" s="188"/>
      <c r="H20" s="190"/>
      <c r="I20" s="18"/>
      <c r="J20" s="18"/>
      <c r="K20" s="18"/>
      <c r="L20" s="18"/>
      <c r="M20" s="18"/>
      <c r="N20" s="18"/>
      <c r="O20" s="18"/>
      <c r="P20" s="18"/>
    </row>
    <row r="21" spans="2:16" ht="20.25" customHeight="1" x14ac:dyDescent="0.2">
      <c r="B21" s="304" t="s">
        <v>102</v>
      </c>
      <c r="C21" s="305"/>
      <c r="D21" s="305"/>
      <c r="E21" s="305"/>
      <c r="F21" s="305"/>
      <c r="G21" s="305"/>
      <c r="H21" s="306"/>
      <c r="I21" s="18"/>
      <c r="J21" s="152"/>
      <c r="K21" s="152"/>
      <c r="L21" s="152"/>
      <c r="M21" s="152"/>
      <c r="N21" s="152"/>
      <c r="O21" s="152"/>
      <c r="P21" s="152"/>
    </row>
    <row r="22" spans="2:16" ht="30" customHeight="1" x14ac:dyDescent="0.2">
      <c r="B22" s="191"/>
      <c r="C22" s="127" t="s">
        <v>103</v>
      </c>
      <c r="D22" s="79" t="s">
        <v>101</v>
      </c>
      <c r="E22" s="79"/>
      <c r="F22" s="79" t="s">
        <v>104</v>
      </c>
      <c r="G22" s="79" t="s">
        <v>105</v>
      </c>
      <c r="H22" s="192" t="s">
        <v>106</v>
      </c>
      <c r="I22" s="18"/>
      <c r="J22" s="152"/>
      <c r="K22" s="152"/>
      <c r="L22" s="152"/>
      <c r="M22" s="152"/>
      <c r="N22" s="152"/>
      <c r="O22" s="152"/>
      <c r="P22" s="152"/>
    </row>
    <row r="23" spans="2:16" x14ac:dyDescent="0.2">
      <c r="B23" s="193" t="s">
        <v>71</v>
      </c>
      <c r="C23" s="48" t="s">
        <v>107</v>
      </c>
      <c r="D23" s="138"/>
      <c r="E23" s="125"/>
      <c r="F23" s="128" t="str">
        <f>IF(ISERROR((D23*$D$11)/$D$12),"NA",((D23*$D$11/$D$12)))</f>
        <v>NA</v>
      </c>
      <c r="G23" s="71" t="str">
        <f>IF(ISERROR((D23*$G$11)/$G$10), "NA", ((D23*$G$11)/$G$10))</f>
        <v>NA</v>
      </c>
      <c r="H23" s="194"/>
      <c r="I23" s="18"/>
      <c r="J23" s="152"/>
      <c r="K23" s="152"/>
      <c r="L23" s="152"/>
      <c r="M23" s="152"/>
      <c r="N23" s="152"/>
      <c r="O23" s="152"/>
      <c r="P23" s="152"/>
    </row>
    <row r="24" spans="2:16" x14ac:dyDescent="0.2">
      <c r="B24" s="193"/>
      <c r="C24" s="48" t="s">
        <v>108</v>
      </c>
      <c r="D24" s="138"/>
      <c r="E24" s="125"/>
      <c r="F24" s="128" t="str">
        <f t="shared" ref="F24:F82" si="0">IF(ISERROR((D24*$D$11)/$D$12),"NA",((D24*$D$11/$D$12)))</f>
        <v>NA</v>
      </c>
      <c r="G24" s="71" t="str">
        <f t="shared" ref="G24:G82" si="1">IF(ISERROR((D24*$G$11)/$G$10), "NA", ((D24*$G$11)/$G$10))</f>
        <v>NA</v>
      </c>
      <c r="H24" s="194"/>
      <c r="I24" s="18"/>
      <c r="J24" s="152"/>
      <c r="K24" s="153" t="s">
        <v>109</v>
      </c>
      <c r="L24" s="152"/>
      <c r="M24" s="152"/>
      <c r="N24" s="152"/>
      <c r="O24" s="152"/>
      <c r="P24" s="152"/>
    </row>
    <row r="25" spans="2:16" x14ac:dyDescent="0.2">
      <c r="B25" s="193"/>
      <c r="C25" s="48" t="s">
        <v>110</v>
      </c>
      <c r="D25" s="195"/>
      <c r="E25" s="182"/>
      <c r="F25" s="196" t="str">
        <f t="shared" si="0"/>
        <v>NA</v>
      </c>
      <c r="G25" s="197" t="str">
        <f t="shared" si="1"/>
        <v>NA</v>
      </c>
      <c r="H25" s="194"/>
      <c r="I25" s="18"/>
      <c r="J25" s="152"/>
      <c r="K25" s="153" t="s">
        <v>111</v>
      </c>
      <c r="L25" s="152"/>
      <c r="M25" s="152"/>
      <c r="N25" s="152"/>
      <c r="O25" s="152"/>
      <c r="P25" s="152"/>
    </row>
    <row r="26" spans="2:16" x14ac:dyDescent="0.2">
      <c r="B26" s="193"/>
      <c r="C26" s="31" t="s">
        <v>112</v>
      </c>
      <c r="D26" s="129">
        <f>SUM(D23:D25)</f>
        <v>0</v>
      </c>
      <c r="E26" s="129"/>
      <c r="F26" s="128" t="str">
        <f t="shared" si="0"/>
        <v>NA</v>
      </c>
      <c r="G26" s="71" t="str">
        <f t="shared" si="1"/>
        <v>NA</v>
      </c>
      <c r="H26" s="198"/>
      <c r="I26" s="18"/>
      <c r="J26" s="152"/>
      <c r="K26" s="152"/>
      <c r="L26" s="152"/>
      <c r="M26" s="152"/>
      <c r="N26" s="152"/>
      <c r="O26" s="152"/>
      <c r="P26" s="152"/>
    </row>
    <row r="27" spans="2:16" x14ac:dyDescent="0.2">
      <c r="B27" s="193"/>
      <c r="C27" s="31"/>
      <c r="D27" s="130"/>
      <c r="E27" s="130"/>
      <c r="F27" s="131"/>
      <c r="G27" s="73"/>
      <c r="H27" s="199"/>
      <c r="I27" s="18"/>
      <c r="J27" s="152"/>
      <c r="K27" s="152"/>
      <c r="L27" s="152"/>
      <c r="M27" s="152"/>
      <c r="N27" s="152"/>
      <c r="O27" s="152"/>
      <c r="P27" s="152"/>
    </row>
    <row r="28" spans="2:16" x14ac:dyDescent="0.2">
      <c r="B28" s="193" t="s">
        <v>98</v>
      </c>
      <c r="C28" s="48" t="s">
        <v>113</v>
      </c>
      <c r="D28" s="138"/>
      <c r="E28" s="125"/>
      <c r="F28" s="128" t="str">
        <f t="shared" si="0"/>
        <v>NA</v>
      </c>
      <c r="G28" s="71" t="str">
        <f t="shared" si="1"/>
        <v>NA</v>
      </c>
      <c r="H28" s="194"/>
      <c r="I28" s="18"/>
      <c r="J28" s="152"/>
      <c r="K28" s="152"/>
      <c r="L28" s="152"/>
      <c r="M28" s="152"/>
      <c r="N28" s="152"/>
      <c r="O28" s="152"/>
      <c r="P28" s="152"/>
    </row>
    <row r="29" spans="2:16" x14ac:dyDescent="0.2">
      <c r="B29" s="193"/>
      <c r="C29" s="48" t="s">
        <v>114</v>
      </c>
      <c r="D29" s="138"/>
      <c r="E29" s="125"/>
      <c r="F29" s="128" t="str">
        <f t="shared" si="0"/>
        <v>NA</v>
      </c>
      <c r="G29" s="71" t="str">
        <f t="shared" si="1"/>
        <v>NA</v>
      </c>
      <c r="H29" s="194"/>
      <c r="I29" s="18"/>
      <c r="J29" s="152"/>
      <c r="K29" s="152"/>
      <c r="L29" s="152"/>
      <c r="M29" s="152"/>
      <c r="N29" s="152"/>
      <c r="O29" s="152"/>
      <c r="P29" s="152"/>
    </row>
    <row r="30" spans="2:16" x14ac:dyDescent="0.2">
      <c r="B30" s="193"/>
      <c r="C30" s="48" t="s">
        <v>115</v>
      </c>
      <c r="D30" s="138"/>
      <c r="E30" s="125"/>
      <c r="F30" s="128" t="str">
        <f t="shared" si="0"/>
        <v>NA</v>
      </c>
      <c r="G30" s="71" t="str">
        <f t="shared" si="1"/>
        <v>NA</v>
      </c>
      <c r="H30" s="194"/>
      <c r="I30" s="18"/>
      <c r="J30" s="152"/>
      <c r="K30" s="152"/>
      <c r="L30" s="152"/>
      <c r="M30" s="152"/>
      <c r="N30" s="152"/>
      <c r="O30" s="152"/>
      <c r="P30" s="152"/>
    </row>
    <row r="31" spans="2:16" x14ac:dyDescent="0.2">
      <c r="B31" s="193"/>
      <c r="C31" s="48" t="s">
        <v>116</v>
      </c>
      <c r="D31" s="138"/>
      <c r="E31" s="125"/>
      <c r="F31" s="128" t="str">
        <f t="shared" si="0"/>
        <v>NA</v>
      </c>
      <c r="G31" s="71" t="str">
        <f t="shared" si="1"/>
        <v>NA</v>
      </c>
      <c r="H31" s="194"/>
      <c r="I31" s="18"/>
      <c r="J31" s="152"/>
      <c r="K31" s="152"/>
      <c r="L31" s="152"/>
      <c r="M31" s="152"/>
      <c r="N31" s="152"/>
      <c r="O31" s="152"/>
      <c r="P31" s="152"/>
    </row>
    <row r="32" spans="2:16" x14ac:dyDescent="0.2">
      <c r="B32" s="193"/>
      <c r="C32" s="48" t="s">
        <v>117</v>
      </c>
      <c r="D32" s="138"/>
      <c r="E32" s="125"/>
      <c r="F32" s="128" t="str">
        <f t="shared" si="0"/>
        <v>NA</v>
      </c>
      <c r="G32" s="71" t="str">
        <f t="shared" si="1"/>
        <v>NA</v>
      </c>
      <c r="H32" s="194"/>
      <c r="I32" s="18"/>
      <c r="J32" s="152"/>
      <c r="K32" s="152"/>
      <c r="L32" s="152"/>
      <c r="M32" s="152"/>
      <c r="N32" s="152"/>
      <c r="O32" s="152"/>
      <c r="P32" s="152"/>
    </row>
    <row r="33" spans="2:16" x14ac:dyDescent="0.2">
      <c r="B33" s="193"/>
      <c r="C33" s="48" t="s">
        <v>118</v>
      </c>
      <c r="D33" s="138"/>
      <c r="E33" s="125"/>
      <c r="F33" s="128" t="str">
        <f t="shared" si="0"/>
        <v>NA</v>
      </c>
      <c r="G33" s="71" t="str">
        <f t="shared" si="1"/>
        <v>NA</v>
      </c>
      <c r="H33" s="194"/>
      <c r="I33" s="18"/>
      <c r="J33" s="152"/>
      <c r="K33" s="152"/>
      <c r="L33" s="152"/>
      <c r="M33" s="152"/>
      <c r="N33" s="152"/>
      <c r="O33" s="152"/>
      <c r="P33" s="152"/>
    </row>
    <row r="34" spans="2:16" x14ac:dyDescent="0.2">
      <c r="B34" s="193"/>
      <c r="C34" s="48" t="s">
        <v>119</v>
      </c>
      <c r="D34" s="138"/>
      <c r="E34" s="125"/>
      <c r="F34" s="128" t="str">
        <f t="shared" si="0"/>
        <v>NA</v>
      </c>
      <c r="G34" s="71" t="str">
        <f t="shared" si="1"/>
        <v>NA</v>
      </c>
      <c r="H34" s="194"/>
      <c r="I34" s="18"/>
      <c r="J34" s="152"/>
      <c r="K34" s="152"/>
      <c r="L34" s="152"/>
      <c r="M34" s="152"/>
      <c r="N34" s="152"/>
      <c r="O34" s="152"/>
      <c r="P34" s="152"/>
    </row>
    <row r="35" spans="2:16" x14ac:dyDescent="0.2">
      <c r="B35" s="193"/>
      <c r="C35" s="48" t="s">
        <v>120</v>
      </c>
      <c r="D35" s="195"/>
      <c r="E35" s="200" t="str">
        <f>IF(ISERROR(D35/(D28+D29+D30+D31+D32+D33+D34)), "NA",(D35/D28+D29+D30+D31+D32+D33+D34))</f>
        <v>NA</v>
      </c>
      <c r="F35" s="196" t="str">
        <f t="shared" si="0"/>
        <v>NA</v>
      </c>
      <c r="G35" s="197" t="str">
        <f t="shared" si="1"/>
        <v>NA</v>
      </c>
      <c r="H35" s="194"/>
      <c r="I35" s="18"/>
      <c r="J35" s="152"/>
      <c r="K35" s="152"/>
      <c r="L35" s="152"/>
      <c r="M35" s="152"/>
      <c r="N35" s="152"/>
      <c r="O35" s="152"/>
      <c r="P35" s="152"/>
    </row>
    <row r="36" spans="2:16" x14ac:dyDescent="0.2">
      <c r="B36" s="193"/>
      <c r="C36" s="31" t="s">
        <v>121</v>
      </c>
      <c r="D36" s="129">
        <f>SUM(D28:D35)</f>
        <v>0</v>
      </c>
      <c r="E36" s="129"/>
      <c r="F36" s="128" t="str">
        <f t="shared" si="0"/>
        <v>NA</v>
      </c>
      <c r="G36" s="71" t="str">
        <f t="shared" si="1"/>
        <v>NA</v>
      </c>
      <c r="H36" s="198"/>
      <c r="I36" s="18"/>
      <c r="J36" s="152"/>
      <c r="K36" s="152"/>
      <c r="L36" s="152"/>
      <c r="M36" s="152"/>
      <c r="N36" s="152"/>
      <c r="O36" s="152"/>
      <c r="P36" s="152"/>
    </row>
    <row r="37" spans="2:16" x14ac:dyDescent="0.2">
      <c r="B37" s="193"/>
      <c r="C37" s="31"/>
      <c r="D37" s="130"/>
      <c r="E37" s="130"/>
      <c r="F37" s="131"/>
      <c r="G37" s="73"/>
      <c r="H37" s="199"/>
      <c r="I37" s="18"/>
      <c r="J37" s="152"/>
      <c r="K37" s="152"/>
      <c r="L37" s="152"/>
      <c r="M37" s="152"/>
      <c r="N37" s="152"/>
      <c r="O37" s="152"/>
      <c r="P37" s="152"/>
    </row>
    <row r="38" spans="2:16" x14ac:dyDescent="0.2">
      <c r="B38" s="193" t="s">
        <v>99</v>
      </c>
      <c r="C38" s="48" t="s">
        <v>122</v>
      </c>
      <c r="D38" s="138"/>
      <c r="E38" s="125"/>
      <c r="F38" s="128" t="str">
        <f t="shared" si="0"/>
        <v>NA</v>
      </c>
      <c r="G38" s="71" t="str">
        <f t="shared" si="1"/>
        <v>NA</v>
      </c>
      <c r="H38" s="194"/>
      <c r="I38" s="18"/>
      <c r="J38" s="152"/>
      <c r="K38" s="152"/>
      <c r="L38" s="152"/>
      <c r="M38" s="152"/>
      <c r="N38" s="152"/>
      <c r="O38" s="152"/>
      <c r="P38" s="152"/>
    </row>
    <row r="39" spans="2:16" x14ac:dyDescent="0.2">
      <c r="B39" s="193"/>
      <c r="C39" s="48" t="s">
        <v>123</v>
      </c>
      <c r="D39" s="138"/>
      <c r="E39" s="125"/>
      <c r="F39" s="128" t="str">
        <f t="shared" si="0"/>
        <v>NA</v>
      </c>
      <c r="G39" s="71" t="str">
        <f t="shared" si="1"/>
        <v>NA</v>
      </c>
      <c r="H39" s="194"/>
      <c r="I39" s="18"/>
      <c r="J39" s="18"/>
      <c r="K39" s="18"/>
      <c r="L39" s="18"/>
      <c r="M39" s="18"/>
      <c r="N39" s="18"/>
      <c r="O39" s="18"/>
      <c r="P39" s="18"/>
    </row>
    <row r="40" spans="2:16" x14ac:dyDescent="0.2">
      <c r="B40" s="193"/>
      <c r="C40" s="48" t="s">
        <v>72</v>
      </c>
      <c r="D40" s="129">
        <f>D41+D42</f>
        <v>0</v>
      </c>
      <c r="E40" s="129"/>
      <c r="F40" s="128" t="str">
        <f t="shared" si="0"/>
        <v>NA</v>
      </c>
      <c r="G40" s="71" t="str">
        <f t="shared" si="1"/>
        <v>NA</v>
      </c>
      <c r="H40" s="194"/>
      <c r="I40" s="18"/>
      <c r="J40" s="18"/>
      <c r="K40" s="18"/>
      <c r="L40" s="18"/>
      <c r="M40" s="18"/>
      <c r="N40" s="18"/>
      <c r="O40" s="18"/>
      <c r="P40" s="18"/>
    </row>
    <row r="41" spans="2:16" x14ac:dyDescent="0.2">
      <c r="B41" s="193"/>
      <c r="C41" s="48" t="s">
        <v>124</v>
      </c>
      <c r="D41" s="138"/>
      <c r="E41" s="125"/>
      <c r="F41" s="128" t="str">
        <f t="shared" si="0"/>
        <v>NA</v>
      </c>
      <c r="G41" s="71" t="str">
        <f t="shared" si="1"/>
        <v>NA</v>
      </c>
      <c r="H41" s="194"/>
      <c r="I41" s="18"/>
      <c r="J41" s="18"/>
      <c r="K41" s="18"/>
      <c r="L41" s="18"/>
      <c r="M41" s="18"/>
      <c r="N41" s="18"/>
      <c r="O41" s="18"/>
      <c r="P41" s="18"/>
    </row>
    <row r="42" spans="2:16" x14ac:dyDescent="0.2">
      <c r="B42" s="193"/>
      <c r="C42" s="48" t="s">
        <v>125</v>
      </c>
      <c r="D42" s="138"/>
      <c r="E42" s="125"/>
      <c r="F42" s="128" t="str">
        <f t="shared" si="0"/>
        <v>NA</v>
      </c>
      <c r="G42" s="71" t="str">
        <f t="shared" si="1"/>
        <v>NA</v>
      </c>
      <c r="H42" s="194"/>
      <c r="I42" s="18"/>
      <c r="J42" s="18"/>
      <c r="K42" s="18"/>
      <c r="L42" s="18"/>
      <c r="M42" s="18"/>
      <c r="N42" s="18"/>
      <c r="O42" s="18"/>
      <c r="P42" s="18"/>
    </row>
    <row r="43" spans="2:16" x14ac:dyDescent="0.2">
      <c r="B43" s="193"/>
      <c r="C43" s="48" t="s">
        <v>126</v>
      </c>
      <c r="D43" s="138"/>
      <c r="E43" s="125"/>
      <c r="F43" s="128" t="str">
        <f t="shared" si="0"/>
        <v>NA</v>
      </c>
      <c r="G43" s="71" t="str">
        <f t="shared" si="1"/>
        <v>NA</v>
      </c>
      <c r="H43" s="194"/>
      <c r="I43" s="18"/>
      <c r="J43" s="18"/>
      <c r="K43" s="18"/>
      <c r="L43" s="18"/>
      <c r="M43" s="18"/>
      <c r="N43" s="18"/>
      <c r="O43" s="18"/>
      <c r="P43" s="18"/>
    </row>
    <row r="44" spans="2:16" x14ac:dyDescent="0.2">
      <c r="B44" s="193"/>
      <c r="C44" s="48" t="s">
        <v>127</v>
      </c>
      <c r="D44" s="138"/>
      <c r="E44" s="125"/>
      <c r="F44" s="128" t="str">
        <f t="shared" si="0"/>
        <v>NA</v>
      </c>
      <c r="G44" s="71" t="str">
        <f t="shared" si="1"/>
        <v>NA</v>
      </c>
      <c r="H44" s="194"/>
      <c r="I44" s="18"/>
      <c r="J44" s="18"/>
      <c r="K44" s="18"/>
      <c r="L44" s="18"/>
      <c r="M44" s="18"/>
      <c r="N44" s="18"/>
      <c r="O44" s="18"/>
      <c r="P44" s="18"/>
    </row>
    <row r="45" spans="2:16" x14ac:dyDescent="0.2">
      <c r="B45" s="193"/>
      <c r="C45" s="48" t="s">
        <v>128</v>
      </c>
      <c r="D45" s="129">
        <f>D46+D47+D48</f>
        <v>0</v>
      </c>
      <c r="E45" s="129"/>
      <c r="F45" s="128" t="str">
        <f t="shared" si="0"/>
        <v>NA</v>
      </c>
      <c r="G45" s="71" t="str">
        <f t="shared" si="1"/>
        <v>NA</v>
      </c>
      <c r="H45" s="194"/>
      <c r="I45" s="18"/>
      <c r="J45" s="18"/>
      <c r="K45" s="18"/>
      <c r="L45" s="18"/>
      <c r="M45" s="18"/>
      <c r="N45" s="18"/>
      <c r="O45" s="18"/>
      <c r="P45" s="18"/>
    </row>
    <row r="46" spans="2:16" x14ac:dyDescent="0.2">
      <c r="B46" s="193"/>
      <c r="C46" s="48" t="s">
        <v>129</v>
      </c>
      <c r="D46" s="138"/>
      <c r="E46" s="125"/>
      <c r="F46" s="128" t="str">
        <f t="shared" si="0"/>
        <v>NA</v>
      </c>
      <c r="G46" s="71" t="str">
        <f t="shared" si="1"/>
        <v>NA</v>
      </c>
      <c r="H46" s="194"/>
      <c r="I46" s="18"/>
      <c r="J46" s="18"/>
      <c r="K46" s="18"/>
      <c r="L46" s="18"/>
      <c r="M46" s="18"/>
      <c r="N46" s="18"/>
      <c r="O46" s="18"/>
      <c r="P46" s="18"/>
    </row>
    <row r="47" spans="2:16" x14ac:dyDescent="0.2">
      <c r="B47" s="193"/>
      <c r="C47" s="48" t="s">
        <v>130</v>
      </c>
      <c r="D47" s="138"/>
      <c r="E47" s="125"/>
      <c r="F47" s="128" t="str">
        <f t="shared" si="0"/>
        <v>NA</v>
      </c>
      <c r="G47" s="71" t="str">
        <f t="shared" si="1"/>
        <v>NA</v>
      </c>
      <c r="H47" s="194"/>
      <c r="I47" s="18"/>
      <c r="J47" s="18"/>
      <c r="K47" s="18"/>
      <c r="L47" s="18"/>
      <c r="M47" s="18"/>
      <c r="N47" s="18"/>
      <c r="O47" s="18"/>
      <c r="P47" s="18"/>
    </row>
    <row r="48" spans="2:16" x14ac:dyDescent="0.2">
      <c r="B48" s="193"/>
      <c r="C48" s="48" t="s">
        <v>131</v>
      </c>
      <c r="D48" s="138"/>
      <c r="E48" s="125"/>
      <c r="F48" s="128" t="str">
        <f t="shared" si="0"/>
        <v>NA</v>
      </c>
      <c r="G48" s="71" t="str">
        <f t="shared" si="1"/>
        <v>NA</v>
      </c>
      <c r="H48" s="194"/>
      <c r="I48" s="18"/>
      <c r="J48" s="18"/>
      <c r="K48" s="18"/>
      <c r="L48" s="18"/>
      <c r="M48" s="18"/>
      <c r="N48" s="18"/>
      <c r="O48" s="18"/>
      <c r="P48" s="18"/>
    </row>
    <row r="49" spans="2:8" x14ac:dyDescent="0.2">
      <c r="B49" s="193"/>
      <c r="C49" s="48" t="s">
        <v>132</v>
      </c>
      <c r="D49" s="138"/>
      <c r="E49" s="125"/>
      <c r="F49" s="128" t="str">
        <f t="shared" si="0"/>
        <v>NA</v>
      </c>
      <c r="G49" s="71" t="str">
        <f t="shared" si="1"/>
        <v>NA</v>
      </c>
      <c r="H49" s="194"/>
    </row>
    <row r="50" spans="2:8" x14ac:dyDescent="0.2">
      <c r="B50" s="193"/>
      <c r="C50" s="48" t="s">
        <v>73</v>
      </c>
      <c r="D50" s="138"/>
      <c r="E50" s="125"/>
      <c r="F50" s="128" t="str">
        <f t="shared" si="0"/>
        <v>NA</v>
      </c>
      <c r="G50" s="71" t="str">
        <f t="shared" si="1"/>
        <v>NA</v>
      </c>
      <c r="H50" s="194"/>
    </row>
    <row r="51" spans="2:8" x14ac:dyDescent="0.2">
      <c r="B51" s="193"/>
      <c r="C51" s="48" t="s">
        <v>133</v>
      </c>
      <c r="D51" s="138"/>
      <c r="E51" s="125"/>
      <c r="F51" s="128" t="str">
        <f t="shared" si="0"/>
        <v>NA</v>
      </c>
      <c r="G51" s="71" t="str">
        <f t="shared" si="1"/>
        <v>NA</v>
      </c>
      <c r="H51" s="194"/>
    </row>
    <row r="52" spans="2:8" x14ac:dyDescent="0.2">
      <c r="B52" s="193"/>
      <c r="C52" s="48" t="s">
        <v>134</v>
      </c>
      <c r="D52" s="138"/>
      <c r="E52" s="125"/>
      <c r="F52" s="128" t="str">
        <f t="shared" si="0"/>
        <v>NA</v>
      </c>
      <c r="G52" s="71" t="str">
        <f t="shared" si="1"/>
        <v>NA</v>
      </c>
      <c r="H52" s="194"/>
    </row>
    <row r="53" spans="2:8" x14ac:dyDescent="0.2">
      <c r="B53" s="193"/>
      <c r="C53" s="48" t="s">
        <v>135</v>
      </c>
      <c r="D53" s="129">
        <f>D54+D55++D56+D57</f>
        <v>0</v>
      </c>
      <c r="E53" s="129"/>
      <c r="F53" s="128" t="str">
        <f t="shared" si="0"/>
        <v>NA</v>
      </c>
      <c r="G53" s="71" t="str">
        <f t="shared" si="1"/>
        <v>NA</v>
      </c>
      <c r="H53" s="194"/>
    </row>
    <row r="54" spans="2:8" x14ac:dyDescent="0.2">
      <c r="B54" s="193"/>
      <c r="C54" s="48" t="s">
        <v>136</v>
      </c>
      <c r="D54" s="138"/>
      <c r="E54" s="125"/>
      <c r="F54" s="128" t="str">
        <f t="shared" si="0"/>
        <v>NA</v>
      </c>
      <c r="G54" s="71" t="str">
        <f t="shared" si="1"/>
        <v>NA</v>
      </c>
      <c r="H54" s="194"/>
    </row>
    <row r="55" spans="2:8" x14ac:dyDescent="0.2">
      <c r="B55" s="193"/>
      <c r="C55" s="48" t="s">
        <v>137</v>
      </c>
      <c r="D55" s="138"/>
      <c r="E55" s="125"/>
      <c r="F55" s="128" t="str">
        <f t="shared" si="0"/>
        <v>NA</v>
      </c>
      <c r="G55" s="71" t="str">
        <f t="shared" si="1"/>
        <v>NA</v>
      </c>
      <c r="H55" s="194"/>
    </row>
    <row r="56" spans="2:8" x14ac:dyDescent="0.2">
      <c r="B56" s="193"/>
      <c r="C56" s="48" t="s">
        <v>138</v>
      </c>
      <c r="D56" s="138"/>
      <c r="E56" s="125"/>
      <c r="F56" s="128" t="str">
        <f t="shared" si="0"/>
        <v>NA</v>
      </c>
      <c r="G56" s="71" t="str">
        <f t="shared" si="1"/>
        <v>NA</v>
      </c>
      <c r="H56" s="194"/>
    </row>
    <row r="57" spans="2:8" x14ac:dyDescent="0.2">
      <c r="B57" s="193"/>
      <c r="C57" s="48" t="s">
        <v>139</v>
      </c>
      <c r="D57" s="138"/>
      <c r="E57" s="125"/>
      <c r="F57" s="128" t="str">
        <f t="shared" si="0"/>
        <v>NA</v>
      </c>
      <c r="G57" s="71" t="str">
        <f t="shared" si="1"/>
        <v>NA</v>
      </c>
      <c r="H57" s="194"/>
    </row>
    <row r="58" spans="2:8" x14ac:dyDescent="0.2">
      <c r="B58" s="193"/>
      <c r="C58" s="48" t="s">
        <v>140</v>
      </c>
      <c r="D58" s="138"/>
      <c r="E58" s="125"/>
      <c r="F58" s="128" t="str">
        <f t="shared" si="0"/>
        <v>NA</v>
      </c>
      <c r="G58" s="71" t="str">
        <f t="shared" si="1"/>
        <v>NA</v>
      </c>
      <c r="H58" s="194"/>
    </row>
    <row r="59" spans="2:8" x14ac:dyDescent="0.2">
      <c r="B59" s="193"/>
      <c r="C59" s="48" t="s">
        <v>141</v>
      </c>
      <c r="D59" s="138"/>
      <c r="E59" s="125"/>
      <c r="F59" s="128" t="str">
        <f t="shared" si="0"/>
        <v>NA</v>
      </c>
      <c r="G59" s="71" t="str">
        <f t="shared" si="1"/>
        <v>NA</v>
      </c>
      <c r="H59" s="194"/>
    </row>
    <row r="60" spans="2:8" x14ac:dyDescent="0.2">
      <c r="B60" s="193"/>
      <c r="C60" s="48" t="s">
        <v>142</v>
      </c>
      <c r="D60" s="138"/>
      <c r="E60" s="125"/>
      <c r="F60" s="128" t="str">
        <f t="shared" si="0"/>
        <v>NA</v>
      </c>
      <c r="G60" s="71" t="str">
        <f t="shared" si="1"/>
        <v>NA</v>
      </c>
      <c r="H60" s="194"/>
    </row>
    <row r="61" spans="2:8" x14ac:dyDescent="0.2">
      <c r="B61" s="193"/>
      <c r="C61" s="48" t="s">
        <v>74</v>
      </c>
      <c r="D61" s="129">
        <f>D62+D63+D64</f>
        <v>0</v>
      </c>
      <c r="E61" s="129"/>
      <c r="F61" s="128" t="str">
        <f t="shared" si="0"/>
        <v>NA</v>
      </c>
      <c r="G61" s="71" t="str">
        <f t="shared" si="1"/>
        <v>NA</v>
      </c>
      <c r="H61" s="194"/>
    </row>
    <row r="62" spans="2:8" x14ac:dyDescent="0.2">
      <c r="B62" s="193"/>
      <c r="C62" s="48" t="s">
        <v>143</v>
      </c>
      <c r="D62" s="138"/>
      <c r="E62" s="125"/>
      <c r="F62" s="128" t="str">
        <f t="shared" si="0"/>
        <v>NA</v>
      </c>
      <c r="G62" s="71" t="str">
        <f t="shared" si="1"/>
        <v>NA</v>
      </c>
      <c r="H62" s="194"/>
    </row>
    <row r="63" spans="2:8" x14ac:dyDescent="0.2">
      <c r="B63" s="193"/>
      <c r="C63" s="48" t="s">
        <v>144</v>
      </c>
      <c r="D63" s="138"/>
      <c r="E63" s="125"/>
      <c r="F63" s="128" t="str">
        <f t="shared" si="0"/>
        <v>NA</v>
      </c>
      <c r="G63" s="71" t="str">
        <f t="shared" si="1"/>
        <v>NA</v>
      </c>
      <c r="H63" s="194"/>
    </row>
    <row r="64" spans="2:8" x14ac:dyDescent="0.2">
      <c r="B64" s="193"/>
      <c r="C64" s="48" t="s">
        <v>145</v>
      </c>
      <c r="D64" s="138"/>
      <c r="E64" s="125"/>
      <c r="F64" s="128" t="str">
        <f t="shared" si="0"/>
        <v>NA</v>
      </c>
      <c r="G64" s="71" t="str">
        <f t="shared" si="1"/>
        <v>NA</v>
      </c>
      <c r="H64" s="194"/>
    </row>
    <row r="65" spans="2:12" x14ac:dyDescent="0.2">
      <c r="B65" s="193"/>
      <c r="C65" s="48" t="s">
        <v>146</v>
      </c>
      <c r="D65" s="138"/>
      <c r="E65" s="125"/>
      <c r="F65" s="128" t="str">
        <f t="shared" si="0"/>
        <v>NA</v>
      </c>
      <c r="G65" s="71" t="str">
        <f t="shared" si="1"/>
        <v>NA</v>
      </c>
      <c r="H65" s="194"/>
      <c r="I65" s="18"/>
      <c r="J65" s="18"/>
      <c r="K65" s="18"/>
      <c r="L65" s="18"/>
    </row>
    <row r="66" spans="2:12" x14ac:dyDescent="0.2">
      <c r="B66" s="193"/>
      <c r="C66" s="48" t="s">
        <v>147</v>
      </c>
      <c r="D66" s="138"/>
      <c r="E66" s="125"/>
      <c r="F66" s="128" t="str">
        <f t="shared" si="0"/>
        <v>NA</v>
      </c>
      <c r="G66" s="71" t="str">
        <f t="shared" si="1"/>
        <v>NA</v>
      </c>
      <c r="H66" s="194"/>
      <c r="I66" s="18"/>
      <c r="J66" s="18"/>
      <c r="K66" s="18"/>
      <c r="L66" s="18"/>
    </row>
    <row r="67" spans="2:12" x14ac:dyDescent="0.2">
      <c r="B67" s="193"/>
      <c r="C67" s="48" t="s">
        <v>148</v>
      </c>
      <c r="D67" s="138"/>
      <c r="E67" s="125"/>
      <c r="F67" s="128" t="str">
        <f t="shared" si="0"/>
        <v>NA</v>
      </c>
      <c r="G67" s="71" t="str">
        <f t="shared" si="1"/>
        <v>NA</v>
      </c>
      <c r="H67" s="194"/>
      <c r="I67" s="18"/>
      <c r="J67" s="18"/>
      <c r="K67" s="18"/>
      <c r="L67" s="18"/>
    </row>
    <row r="68" spans="2:12" x14ac:dyDescent="0.2">
      <c r="B68" s="193"/>
      <c r="C68" s="48" t="s">
        <v>149</v>
      </c>
      <c r="D68" s="138"/>
      <c r="E68" s="125"/>
      <c r="F68" s="128" t="str">
        <f t="shared" si="0"/>
        <v>NA</v>
      </c>
      <c r="G68" s="71" t="str">
        <f t="shared" si="1"/>
        <v>NA</v>
      </c>
      <c r="H68" s="194"/>
      <c r="I68" s="18"/>
      <c r="J68" s="18"/>
      <c r="K68" s="18"/>
      <c r="L68" s="18"/>
    </row>
    <row r="69" spans="2:12" x14ac:dyDescent="0.2">
      <c r="B69" s="193"/>
      <c r="C69" s="48" t="s">
        <v>150</v>
      </c>
      <c r="D69" s="138"/>
      <c r="E69" s="125"/>
      <c r="F69" s="128" t="str">
        <f t="shared" si="0"/>
        <v>NA</v>
      </c>
      <c r="G69" s="71" t="str">
        <f t="shared" si="1"/>
        <v>NA</v>
      </c>
      <c r="H69" s="194"/>
      <c r="I69" s="18"/>
      <c r="J69" s="18"/>
      <c r="K69" s="18"/>
      <c r="L69" s="18"/>
    </row>
    <row r="70" spans="2:12" x14ac:dyDescent="0.2">
      <c r="B70" s="193"/>
      <c r="C70" s="48" t="s">
        <v>151</v>
      </c>
      <c r="D70" s="138"/>
      <c r="E70" s="125"/>
      <c r="F70" s="128" t="str">
        <f t="shared" si="0"/>
        <v>NA</v>
      </c>
      <c r="G70" s="71" t="str">
        <f t="shared" si="1"/>
        <v>NA</v>
      </c>
      <c r="H70" s="194"/>
      <c r="I70" s="18"/>
      <c r="J70" s="18"/>
      <c r="K70" s="18"/>
      <c r="L70" s="18"/>
    </row>
    <row r="71" spans="2:12" x14ac:dyDescent="0.2">
      <c r="B71" s="193"/>
      <c r="C71" s="48" t="s">
        <v>152</v>
      </c>
      <c r="D71" s="138"/>
      <c r="E71" s="125"/>
      <c r="F71" s="128" t="str">
        <f t="shared" si="0"/>
        <v>NA</v>
      </c>
      <c r="G71" s="71" t="str">
        <f t="shared" si="1"/>
        <v>NA</v>
      </c>
      <c r="H71" s="194"/>
      <c r="I71" s="18"/>
      <c r="J71" s="18"/>
      <c r="K71" s="18"/>
      <c r="L71" s="18"/>
    </row>
    <row r="72" spans="2:12" x14ac:dyDescent="0.2">
      <c r="B72" s="193"/>
      <c r="C72" s="48" t="s">
        <v>153</v>
      </c>
      <c r="D72" s="138"/>
      <c r="E72" s="132" t="str">
        <f>IF(ISERROR(D72/(D38+D39+D41+D42+D43+D44+D46+D47+D48+D49+D50+D51+D58+D59+D60+D62+D63+D64+D65+D66+D67+D68+D69+D70+D71+D73+D74+D75+D76+D77)),"NA",(D72/(D38+D39+D41+D42+D43+D44+D46+D47+D48+D49+D50+D51+D58+D59+D60+D62+D63+D64+D65+D66+D67+D68+D69+D70+D71+D73+D74+D75+D76+D77)))</f>
        <v>NA</v>
      </c>
      <c r="F72" s="128" t="str">
        <f t="shared" si="0"/>
        <v>NA</v>
      </c>
      <c r="G72" s="71" t="str">
        <f t="shared" si="1"/>
        <v>NA</v>
      </c>
      <c r="H72" s="194"/>
      <c r="I72" s="18"/>
      <c r="J72" s="18"/>
      <c r="K72" s="18"/>
      <c r="L72" s="18"/>
    </row>
    <row r="73" spans="2:12" x14ac:dyDescent="0.2">
      <c r="B73" s="193"/>
      <c r="C73" s="48" t="s">
        <v>154</v>
      </c>
      <c r="D73" s="138"/>
      <c r="E73" s="125"/>
      <c r="F73" s="128" t="str">
        <f t="shared" si="0"/>
        <v>NA</v>
      </c>
      <c r="G73" s="71" t="str">
        <f t="shared" si="1"/>
        <v>NA</v>
      </c>
      <c r="H73" s="194"/>
      <c r="I73" s="18"/>
      <c r="J73" s="18"/>
      <c r="K73" s="18"/>
      <c r="L73" s="18"/>
    </row>
    <row r="74" spans="2:12" x14ac:dyDescent="0.2">
      <c r="B74" s="193"/>
      <c r="C74" s="48" t="s">
        <v>155</v>
      </c>
      <c r="D74" s="138"/>
      <c r="E74" s="125"/>
      <c r="F74" s="128" t="str">
        <f t="shared" si="0"/>
        <v>NA</v>
      </c>
      <c r="G74" s="71" t="str">
        <f t="shared" si="1"/>
        <v>NA</v>
      </c>
      <c r="H74" s="194"/>
      <c r="I74" s="18"/>
      <c r="J74" s="18"/>
      <c r="K74" s="18"/>
      <c r="L74" s="18"/>
    </row>
    <row r="75" spans="2:12" x14ac:dyDescent="0.2">
      <c r="B75" s="193"/>
      <c r="C75" s="48" t="s">
        <v>156</v>
      </c>
      <c r="D75" s="138"/>
      <c r="E75" s="125"/>
      <c r="F75" s="128" t="str">
        <f t="shared" si="0"/>
        <v>NA</v>
      </c>
      <c r="G75" s="71" t="str">
        <f t="shared" si="1"/>
        <v>NA</v>
      </c>
      <c r="H75" s="194"/>
      <c r="I75" s="18"/>
      <c r="J75" s="18"/>
      <c r="K75" s="18"/>
      <c r="L75" s="18"/>
    </row>
    <row r="76" spans="2:12" x14ac:dyDescent="0.2">
      <c r="B76" s="193"/>
      <c r="C76" s="48" t="s">
        <v>157</v>
      </c>
      <c r="D76" s="138"/>
      <c r="E76" s="125"/>
      <c r="F76" s="128" t="str">
        <f t="shared" si="0"/>
        <v>NA</v>
      </c>
      <c r="G76" s="71" t="str">
        <f t="shared" si="1"/>
        <v>NA</v>
      </c>
      <c r="H76" s="194"/>
      <c r="I76" s="18"/>
      <c r="J76" s="18"/>
      <c r="K76" s="18"/>
      <c r="L76" s="223"/>
    </row>
    <row r="77" spans="2:12" x14ac:dyDescent="0.2">
      <c r="B77" s="193"/>
      <c r="C77" s="48" t="s">
        <v>158</v>
      </c>
      <c r="D77" s="195"/>
      <c r="E77" s="182"/>
      <c r="F77" s="196" t="str">
        <f t="shared" si="0"/>
        <v>NA</v>
      </c>
      <c r="G77" s="197" t="str">
        <f t="shared" si="1"/>
        <v>NA</v>
      </c>
      <c r="H77" s="194"/>
      <c r="I77" s="18"/>
      <c r="J77" s="18"/>
      <c r="K77" s="18"/>
      <c r="L77" s="18"/>
    </row>
    <row r="78" spans="2:12" x14ac:dyDescent="0.2">
      <c r="B78" s="193"/>
      <c r="C78" s="31" t="s">
        <v>159</v>
      </c>
      <c r="D78" s="129">
        <f>SUM(D38:D77)-D40-D45-D53-D61</f>
        <v>0</v>
      </c>
      <c r="E78" s="129"/>
      <c r="F78" s="128" t="str">
        <f t="shared" si="0"/>
        <v>NA</v>
      </c>
      <c r="G78" s="71" t="str">
        <f t="shared" si="1"/>
        <v>NA</v>
      </c>
      <c r="H78" s="198"/>
      <c r="I78" s="18"/>
      <c r="J78" s="18"/>
      <c r="K78" s="18"/>
      <c r="L78" s="18"/>
    </row>
    <row r="79" spans="2:12" x14ac:dyDescent="0.2">
      <c r="B79" s="193"/>
      <c r="C79" s="31"/>
      <c r="D79" s="130"/>
      <c r="E79" s="130"/>
      <c r="F79" s="131"/>
      <c r="G79" s="73"/>
      <c r="H79" s="199"/>
      <c r="I79" s="18"/>
      <c r="J79" s="18"/>
      <c r="K79" s="18"/>
      <c r="L79" s="18"/>
    </row>
    <row r="80" spans="2:12" x14ac:dyDescent="0.2">
      <c r="B80" s="193"/>
      <c r="C80" s="31" t="s">
        <v>160</v>
      </c>
      <c r="D80" s="201"/>
      <c r="E80" s="185"/>
      <c r="F80" s="196" t="str">
        <f t="shared" si="0"/>
        <v>NA</v>
      </c>
      <c r="G80" s="197" t="str">
        <f t="shared" si="1"/>
        <v>NA</v>
      </c>
      <c r="H80" s="202"/>
      <c r="I80" s="18"/>
      <c r="J80" s="18"/>
      <c r="K80" s="18"/>
      <c r="L80" s="18"/>
    </row>
    <row r="81" spans="2:8" x14ac:dyDescent="0.2">
      <c r="B81" s="193"/>
      <c r="C81" s="31"/>
      <c r="D81" s="133"/>
      <c r="E81" s="133"/>
      <c r="F81" s="134"/>
      <c r="G81" s="74"/>
      <c r="H81" s="203"/>
    </row>
    <row r="82" spans="2:8" ht="13.5" thickBot="1" x14ac:dyDescent="0.25">
      <c r="B82" s="204" t="s">
        <v>161</v>
      </c>
      <c r="C82" s="205"/>
      <c r="D82" s="206">
        <f>+D26+D36+D78+D80</f>
        <v>0</v>
      </c>
      <c r="E82" s="206"/>
      <c r="F82" s="207" t="str">
        <f t="shared" si="0"/>
        <v>NA</v>
      </c>
      <c r="G82" s="208" t="str">
        <f t="shared" si="1"/>
        <v>NA</v>
      </c>
      <c r="H82" s="209"/>
    </row>
  </sheetData>
  <mergeCells count="3">
    <mergeCell ref="B6:H6"/>
    <mergeCell ref="B7:H7"/>
    <mergeCell ref="B21:H21"/>
  </mergeCells>
  <dataValidations count="1">
    <dataValidation type="list" allowBlank="1" showInputMessage="1" showErrorMessage="1" sqref="H23:H25 H80 H38:H77 H28:H35">
      <formula1>$K$24:$K$25</formula1>
    </dataValidation>
  </dataValidations>
  <printOptions horizontalCentered="1"/>
  <pageMargins left="0.25" right="0.25" top="0.75" bottom="0.75" header="0.3" footer="0.3"/>
  <pageSetup scale="64" orientation="portrait" r:id="rId1"/>
  <rowBreaks count="1" manualBreakCount="1">
    <brk id="20" min="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P58"/>
  <sheetViews>
    <sheetView showGridLines="0" tabSelected="1" view="pageBreakPreview" zoomScaleNormal="85" zoomScaleSheetLayoutView="100" workbookViewId="0">
      <selection activeCell="W109" sqref="W109"/>
    </sheetView>
  </sheetViews>
  <sheetFormatPr defaultColWidth="9.140625" defaultRowHeight="12.75" x14ac:dyDescent="0.2"/>
  <cols>
    <col min="1" max="1" width="9.140625" style="10"/>
    <col min="2" max="2" width="18" style="10" customWidth="1"/>
    <col min="3" max="3" width="37.28515625" style="10" bestFit="1" customWidth="1"/>
    <col min="4" max="4" width="3.7109375" style="10" customWidth="1"/>
    <col min="5" max="14" width="11" style="10" customWidth="1"/>
    <col min="15" max="16384" width="9.140625" style="10"/>
  </cols>
  <sheetData>
    <row r="1" spans="2:16" ht="13.5" thickBot="1" x14ac:dyDescent="0.25"/>
    <row r="2" spans="2:16" x14ac:dyDescent="0.2">
      <c r="B2" s="43" t="s">
        <v>59</v>
      </c>
      <c r="C2" s="44"/>
      <c r="D2" s="52"/>
      <c r="E2" s="44"/>
      <c r="F2" s="44"/>
      <c r="G2" s="44"/>
      <c r="H2" s="44"/>
      <c r="I2" s="44"/>
      <c r="J2" s="44"/>
      <c r="K2" s="44"/>
      <c r="L2" s="44"/>
      <c r="M2" s="44"/>
      <c r="N2" s="45" t="str">
        <f>'Table Index'!D10</f>
        <v>Input</v>
      </c>
    </row>
    <row r="3" spans="2:16" x14ac:dyDescent="0.2">
      <c r="B3" s="50"/>
      <c r="C3" s="37"/>
      <c r="D3" s="38"/>
      <c r="E3" s="37"/>
      <c r="F3" s="37"/>
      <c r="G3" s="37"/>
      <c r="H3" s="37"/>
      <c r="I3" s="37"/>
      <c r="J3" s="37"/>
      <c r="K3" s="37"/>
      <c r="L3" s="37"/>
      <c r="M3" s="37"/>
      <c r="N3" s="51"/>
    </row>
    <row r="4" spans="2:16" x14ac:dyDescent="0.2">
      <c r="B4" s="307" t="s">
        <v>83</v>
      </c>
      <c r="C4" s="308"/>
      <c r="D4" s="308"/>
      <c r="E4" s="308"/>
      <c r="F4" s="37"/>
      <c r="G4" s="37"/>
      <c r="H4" s="37"/>
      <c r="I4" s="37"/>
      <c r="J4" s="37"/>
      <c r="K4" s="37"/>
      <c r="L4" s="37"/>
      <c r="M4" s="37"/>
      <c r="N4" s="51"/>
    </row>
    <row r="5" spans="2:16" x14ac:dyDescent="0.2">
      <c r="B5" s="1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0"/>
    </row>
    <row r="6" spans="2:16" ht="14.25" x14ac:dyDescent="0.2">
      <c r="B6" s="46" t="s">
        <v>165</v>
      </c>
      <c r="C6" s="29"/>
      <c r="D6" s="55" t="s">
        <v>166</v>
      </c>
      <c r="E6" s="28" t="s">
        <v>167</v>
      </c>
      <c r="F6" s="28" t="s">
        <v>168</v>
      </c>
      <c r="G6" s="28" t="s">
        <v>169</v>
      </c>
      <c r="H6" s="28" t="s">
        <v>170</v>
      </c>
      <c r="I6" s="28" t="s">
        <v>171</v>
      </c>
      <c r="J6" s="28" t="s">
        <v>172</v>
      </c>
      <c r="K6" s="28" t="s">
        <v>173</v>
      </c>
      <c r="L6" s="28" t="s">
        <v>174</v>
      </c>
      <c r="M6" s="28" t="s">
        <v>175</v>
      </c>
      <c r="N6" s="56" t="s">
        <v>176</v>
      </c>
    </row>
    <row r="7" spans="2:16" ht="13.7" customHeight="1" x14ac:dyDescent="0.2">
      <c r="B7" s="54" t="s">
        <v>177</v>
      </c>
      <c r="C7" s="57" t="s">
        <v>178</v>
      </c>
      <c r="D7" s="141"/>
      <c r="E7" s="83">
        <f>M58</f>
        <v>0</v>
      </c>
      <c r="F7" s="83">
        <f>+E7*(1+$D$7)</f>
        <v>0</v>
      </c>
      <c r="G7" s="83">
        <f>+F7*(1+$D$7)</f>
        <v>0</v>
      </c>
      <c r="H7" s="83">
        <f t="shared" ref="H7:N7" si="0">+G7*(1+$D$7)</f>
        <v>0</v>
      </c>
      <c r="I7" s="83">
        <f t="shared" si="0"/>
        <v>0</v>
      </c>
      <c r="J7" s="83">
        <f t="shared" si="0"/>
        <v>0</v>
      </c>
      <c r="K7" s="83">
        <f t="shared" si="0"/>
        <v>0</v>
      </c>
      <c r="L7" s="83">
        <f t="shared" si="0"/>
        <v>0</v>
      </c>
      <c r="M7" s="83">
        <f t="shared" si="0"/>
        <v>0</v>
      </c>
      <c r="N7" s="84">
        <f t="shared" si="0"/>
        <v>0</v>
      </c>
    </row>
    <row r="8" spans="2:16" ht="13.7" customHeight="1" x14ac:dyDescent="0.2">
      <c r="B8" s="54"/>
      <c r="C8" s="57" t="s">
        <v>179</v>
      </c>
      <c r="D8" s="141"/>
      <c r="E8" s="83">
        <f t="shared" ref="E8:N8" si="1">+E7*$D$8</f>
        <v>0</v>
      </c>
      <c r="F8" s="83">
        <f t="shared" si="1"/>
        <v>0</v>
      </c>
      <c r="G8" s="83">
        <f t="shared" si="1"/>
        <v>0</v>
      </c>
      <c r="H8" s="83">
        <f t="shared" si="1"/>
        <v>0</v>
      </c>
      <c r="I8" s="83">
        <f t="shared" si="1"/>
        <v>0</v>
      </c>
      <c r="J8" s="83">
        <f t="shared" si="1"/>
        <v>0</v>
      </c>
      <c r="K8" s="83">
        <f t="shared" si="1"/>
        <v>0</v>
      </c>
      <c r="L8" s="83">
        <f t="shared" si="1"/>
        <v>0</v>
      </c>
      <c r="M8" s="83">
        <f t="shared" si="1"/>
        <v>0</v>
      </c>
      <c r="N8" s="84">
        <f t="shared" si="1"/>
        <v>0</v>
      </c>
    </row>
    <row r="9" spans="2:16" ht="13.7" customHeight="1" x14ac:dyDescent="0.2">
      <c r="B9" s="54"/>
      <c r="C9" s="58" t="s">
        <v>180</v>
      </c>
      <c r="D9" s="141"/>
      <c r="E9" s="140"/>
      <c r="F9" s="85">
        <f>E9*(1+$D$9)</f>
        <v>0</v>
      </c>
      <c r="G9" s="85">
        <f t="shared" ref="G9:N9" si="2">F9*(1+$D$9)</f>
        <v>0</v>
      </c>
      <c r="H9" s="85">
        <f t="shared" si="2"/>
        <v>0</v>
      </c>
      <c r="I9" s="85">
        <f t="shared" si="2"/>
        <v>0</v>
      </c>
      <c r="J9" s="85">
        <f t="shared" si="2"/>
        <v>0</v>
      </c>
      <c r="K9" s="85">
        <f t="shared" si="2"/>
        <v>0</v>
      </c>
      <c r="L9" s="85">
        <f t="shared" si="2"/>
        <v>0</v>
      </c>
      <c r="M9" s="85">
        <f t="shared" si="2"/>
        <v>0</v>
      </c>
      <c r="N9" s="86">
        <f t="shared" si="2"/>
        <v>0</v>
      </c>
      <c r="P9" s="2"/>
    </row>
    <row r="10" spans="2:16" ht="13.7" customHeight="1" x14ac:dyDescent="0.2">
      <c r="B10" s="54"/>
      <c r="C10" s="30" t="s">
        <v>181</v>
      </c>
      <c r="D10" s="25"/>
      <c r="E10" s="87">
        <f t="shared" ref="E10:N10" si="3">+E7-E8+E9</f>
        <v>0</v>
      </c>
      <c r="F10" s="87">
        <f t="shared" si="3"/>
        <v>0</v>
      </c>
      <c r="G10" s="87">
        <f t="shared" si="3"/>
        <v>0</v>
      </c>
      <c r="H10" s="87">
        <f t="shared" si="3"/>
        <v>0</v>
      </c>
      <c r="I10" s="87">
        <f t="shared" si="3"/>
        <v>0</v>
      </c>
      <c r="J10" s="87">
        <f t="shared" si="3"/>
        <v>0</v>
      </c>
      <c r="K10" s="87">
        <f t="shared" si="3"/>
        <v>0</v>
      </c>
      <c r="L10" s="87">
        <f t="shared" si="3"/>
        <v>0</v>
      </c>
      <c r="M10" s="87">
        <f t="shared" si="3"/>
        <v>0</v>
      </c>
      <c r="N10" s="88">
        <f t="shared" si="3"/>
        <v>0</v>
      </c>
      <c r="P10" s="2"/>
    </row>
    <row r="11" spans="2:16" ht="13.7" customHeight="1" x14ac:dyDescent="0.2">
      <c r="B11" s="54"/>
      <c r="C11" s="30"/>
      <c r="D11" s="25"/>
      <c r="E11" s="80"/>
      <c r="F11" s="80"/>
      <c r="G11" s="80"/>
      <c r="H11" s="80"/>
      <c r="I11" s="80"/>
      <c r="J11" s="80"/>
      <c r="K11" s="80"/>
      <c r="L11" s="80"/>
      <c r="M11" s="80"/>
      <c r="N11" s="81"/>
      <c r="P11" s="2"/>
    </row>
    <row r="12" spans="2:16" ht="13.7" customHeight="1" x14ac:dyDescent="0.2">
      <c r="B12" s="54" t="s">
        <v>182</v>
      </c>
      <c r="C12" s="25" t="s">
        <v>183</v>
      </c>
      <c r="D12" s="141"/>
      <c r="E12" s="142"/>
      <c r="F12" s="83">
        <f>E12*(1+$D$12)</f>
        <v>0</v>
      </c>
      <c r="G12" s="83">
        <f t="shared" ref="G12:N12" si="4">F12*(1+$D$12)</f>
        <v>0</v>
      </c>
      <c r="H12" s="83">
        <f t="shared" si="4"/>
        <v>0</v>
      </c>
      <c r="I12" s="83">
        <f t="shared" si="4"/>
        <v>0</v>
      </c>
      <c r="J12" s="83">
        <f t="shared" si="4"/>
        <v>0</v>
      </c>
      <c r="K12" s="83">
        <f t="shared" si="4"/>
        <v>0</v>
      </c>
      <c r="L12" s="83">
        <f t="shared" si="4"/>
        <v>0</v>
      </c>
      <c r="M12" s="83">
        <f t="shared" si="4"/>
        <v>0</v>
      </c>
      <c r="N12" s="84">
        <f t="shared" si="4"/>
        <v>0</v>
      </c>
      <c r="P12" s="2"/>
    </row>
    <row r="13" spans="2:16" ht="13.7" customHeight="1" x14ac:dyDescent="0.2">
      <c r="B13" s="54"/>
      <c r="C13" s="25" t="s">
        <v>184</v>
      </c>
      <c r="D13" s="141"/>
      <c r="E13" s="140"/>
      <c r="F13" s="83">
        <f>E13*(1+$D$13)</f>
        <v>0</v>
      </c>
      <c r="G13" s="83">
        <f t="shared" ref="G13:N13" si="5">F13*(1+$D$13)</f>
        <v>0</v>
      </c>
      <c r="H13" s="83">
        <f t="shared" si="5"/>
        <v>0</v>
      </c>
      <c r="I13" s="83">
        <f t="shared" si="5"/>
        <v>0</v>
      </c>
      <c r="J13" s="83">
        <f t="shared" si="5"/>
        <v>0</v>
      </c>
      <c r="K13" s="83">
        <f t="shared" si="5"/>
        <v>0</v>
      </c>
      <c r="L13" s="83">
        <f t="shared" si="5"/>
        <v>0</v>
      </c>
      <c r="M13" s="83">
        <f t="shared" si="5"/>
        <v>0</v>
      </c>
      <c r="N13" s="84">
        <f t="shared" si="5"/>
        <v>0</v>
      </c>
    </row>
    <row r="14" spans="2:16" ht="13.7" customHeight="1" x14ac:dyDescent="0.2">
      <c r="B14" s="54"/>
      <c r="C14" s="25" t="s">
        <v>185</v>
      </c>
      <c r="D14" s="141"/>
      <c r="E14" s="140"/>
      <c r="F14" s="83">
        <f>E14*(1+$D$14)</f>
        <v>0</v>
      </c>
      <c r="G14" s="83">
        <f t="shared" ref="G14:N14" si="6">F14*(1+$D$14)</f>
        <v>0</v>
      </c>
      <c r="H14" s="83">
        <f t="shared" si="6"/>
        <v>0</v>
      </c>
      <c r="I14" s="83">
        <f t="shared" si="6"/>
        <v>0</v>
      </c>
      <c r="J14" s="83">
        <f t="shared" si="6"/>
        <v>0</v>
      </c>
      <c r="K14" s="83">
        <f t="shared" si="6"/>
        <v>0</v>
      </c>
      <c r="L14" s="83">
        <f t="shared" si="6"/>
        <v>0</v>
      </c>
      <c r="M14" s="83">
        <f t="shared" si="6"/>
        <v>0</v>
      </c>
      <c r="N14" s="84">
        <f t="shared" si="6"/>
        <v>0</v>
      </c>
    </row>
    <row r="15" spans="2:16" ht="13.7" customHeight="1" x14ac:dyDescent="0.2">
      <c r="B15" s="54"/>
      <c r="C15" s="25" t="s">
        <v>186</v>
      </c>
      <c r="D15" s="141"/>
      <c r="E15" s="140"/>
      <c r="F15" s="83">
        <f>E15*(1+$D$15)</f>
        <v>0</v>
      </c>
      <c r="G15" s="83">
        <f t="shared" ref="G15:N15" si="7">F15*(1+$D$15)</f>
        <v>0</v>
      </c>
      <c r="H15" s="83">
        <f t="shared" si="7"/>
        <v>0</v>
      </c>
      <c r="I15" s="83">
        <f t="shared" si="7"/>
        <v>0</v>
      </c>
      <c r="J15" s="83">
        <f t="shared" si="7"/>
        <v>0</v>
      </c>
      <c r="K15" s="83">
        <f t="shared" si="7"/>
        <v>0</v>
      </c>
      <c r="L15" s="83">
        <f t="shared" si="7"/>
        <v>0</v>
      </c>
      <c r="M15" s="83">
        <f t="shared" si="7"/>
        <v>0</v>
      </c>
      <c r="N15" s="84">
        <f t="shared" si="7"/>
        <v>0</v>
      </c>
    </row>
    <row r="16" spans="2:16" ht="13.7" customHeight="1" x14ac:dyDescent="0.2">
      <c r="B16" s="54"/>
      <c r="C16" s="25" t="s">
        <v>187</v>
      </c>
      <c r="D16" s="141"/>
      <c r="E16" s="140"/>
      <c r="F16" s="83">
        <f>E16*(1+$D$16)</f>
        <v>0</v>
      </c>
      <c r="G16" s="83">
        <f t="shared" ref="G16:N16" si="8">F16*(1+$D$16)</f>
        <v>0</v>
      </c>
      <c r="H16" s="83">
        <f t="shared" si="8"/>
        <v>0</v>
      </c>
      <c r="I16" s="83">
        <f t="shared" si="8"/>
        <v>0</v>
      </c>
      <c r="J16" s="83">
        <f t="shared" si="8"/>
        <v>0</v>
      </c>
      <c r="K16" s="83">
        <f t="shared" si="8"/>
        <v>0</v>
      </c>
      <c r="L16" s="83">
        <f t="shared" si="8"/>
        <v>0</v>
      </c>
      <c r="M16" s="83">
        <f t="shared" si="8"/>
        <v>0</v>
      </c>
      <c r="N16" s="84">
        <f t="shared" si="8"/>
        <v>0</v>
      </c>
    </row>
    <row r="17" spans="2:14" ht="13.7" customHeight="1" x14ac:dyDescent="0.2">
      <c r="B17" s="54"/>
      <c r="C17" s="25" t="s">
        <v>188</v>
      </c>
      <c r="D17" s="141"/>
      <c r="E17" s="140"/>
      <c r="F17" s="83">
        <f>E17*(1+$D$17)</f>
        <v>0</v>
      </c>
      <c r="G17" s="83">
        <f t="shared" ref="G17:N17" si="9">F17*(1+$D$17)</f>
        <v>0</v>
      </c>
      <c r="H17" s="83">
        <f t="shared" si="9"/>
        <v>0</v>
      </c>
      <c r="I17" s="83">
        <f t="shared" si="9"/>
        <v>0</v>
      </c>
      <c r="J17" s="83">
        <f t="shared" si="9"/>
        <v>0</v>
      </c>
      <c r="K17" s="83">
        <f t="shared" si="9"/>
        <v>0</v>
      </c>
      <c r="L17" s="83">
        <f t="shared" si="9"/>
        <v>0</v>
      </c>
      <c r="M17" s="83">
        <f t="shared" si="9"/>
        <v>0</v>
      </c>
      <c r="N17" s="84">
        <f t="shared" si="9"/>
        <v>0</v>
      </c>
    </row>
    <row r="18" spans="2:14" ht="13.7" customHeight="1" x14ac:dyDescent="0.2">
      <c r="B18" s="54"/>
      <c r="C18" s="25" t="s">
        <v>189</v>
      </c>
      <c r="D18" s="141"/>
      <c r="E18" s="140"/>
      <c r="F18" s="83">
        <f>E18*(1+$D$18)</f>
        <v>0</v>
      </c>
      <c r="G18" s="83">
        <f t="shared" ref="G18:N18" si="10">F18*(1+$D$18)</f>
        <v>0</v>
      </c>
      <c r="H18" s="83">
        <f t="shared" si="10"/>
        <v>0</v>
      </c>
      <c r="I18" s="83">
        <f t="shared" si="10"/>
        <v>0</v>
      </c>
      <c r="J18" s="83">
        <f t="shared" si="10"/>
        <v>0</v>
      </c>
      <c r="K18" s="83">
        <f t="shared" si="10"/>
        <v>0</v>
      </c>
      <c r="L18" s="83">
        <f t="shared" si="10"/>
        <v>0</v>
      </c>
      <c r="M18" s="83">
        <f t="shared" si="10"/>
        <v>0</v>
      </c>
      <c r="N18" s="84">
        <f t="shared" si="10"/>
        <v>0</v>
      </c>
    </row>
    <row r="19" spans="2:14" ht="13.7" customHeight="1" x14ac:dyDescent="0.2">
      <c r="B19" s="54"/>
      <c r="C19" s="25" t="s">
        <v>190</v>
      </c>
      <c r="D19" s="141"/>
      <c r="E19" s="140"/>
      <c r="F19" s="83">
        <f>E19*(1+$D$19)</f>
        <v>0</v>
      </c>
      <c r="G19" s="83">
        <f t="shared" ref="G19:N19" si="11">F19*(1+$D$19)</f>
        <v>0</v>
      </c>
      <c r="H19" s="83">
        <f t="shared" si="11"/>
        <v>0</v>
      </c>
      <c r="I19" s="83">
        <f t="shared" si="11"/>
        <v>0</v>
      </c>
      <c r="J19" s="83">
        <f t="shared" si="11"/>
        <v>0</v>
      </c>
      <c r="K19" s="83">
        <f t="shared" si="11"/>
        <v>0</v>
      </c>
      <c r="L19" s="83">
        <f t="shared" si="11"/>
        <v>0</v>
      </c>
      <c r="M19" s="83">
        <f t="shared" si="11"/>
        <v>0</v>
      </c>
      <c r="N19" s="84">
        <f t="shared" si="11"/>
        <v>0</v>
      </c>
    </row>
    <row r="20" spans="2:14" ht="13.7" customHeight="1" x14ac:dyDescent="0.2">
      <c r="B20" s="54"/>
      <c r="C20" s="25" t="s">
        <v>191</v>
      </c>
      <c r="D20" s="141"/>
      <c r="E20" s="140"/>
      <c r="F20" s="83">
        <f>E20*(1+$D$20)</f>
        <v>0</v>
      </c>
      <c r="G20" s="83">
        <f t="shared" ref="G20:N20" si="12">F20*(1+$D$20)</f>
        <v>0</v>
      </c>
      <c r="H20" s="83">
        <f t="shared" si="12"/>
        <v>0</v>
      </c>
      <c r="I20" s="83">
        <f t="shared" si="12"/>
        <v>0</v>
      </c>
      <c r="J20" s="83">
        <f t="shared" si="12"/>
        <v>0</v>
      </c>
      <c r="K20" s="83">
        <f t="shared" si="12"/>
        <v>0</v>
      </c>
      <c r="L20" s="83">
        <f t="shared" si="12"/>
        <v>0</v>
      </c>
      <c r="M20" s="83">
        <f t="shared" si="12"/>
        <v>0</v>
      </c>
      <c r="N20" s="84">
        <f t="shared" si="12"/>
        <v>0</v>
      </c>
    </row>
    <row r="21" spans="2:14" ht="13.7" customHeight="1" x14ac:dyDescent="0.2">
      <c r="B21" s="54"/>
      <c r="C21" s="25" t="s">
        <v>192</v>
      </c>
      <c r="D21" s="141"/>
      <c r="E21" s="140"/>
      <c r="F21" s="83">
        <f>E21*(1+$D$21)</f>
        <v>0</v>
      </c>
      <c r="G21" s="83">
        <f t="shared" ref="G21:N21" si="13">F21*(1+$D$21)</f>
        <v>0</v>
      </c>
      <c r="H21" s="83">
        <f t="shared" si="13"/>
        <v>0</v>
      </c>
      <c r="I21" s="83">
        <f t="shared" si="13"/>
        <v>0</v>
      </c>
      <c r="J21" s="83">
        <f t="shared" si="13"/>
        <v>0</v>
      </c>
      <c r="K21" s="83">
        <f t="shared" si="13"/>
        <v>0</v>
      </c>
      <c r="L21" s="83">
        <f t="shared" si="13"/>
        <v>0</v>
      </c>
      <c r="M21" s="83">
        <f t="shared" si="13"/>
        <v>0</v>
      </c>
      <c r="N21" s="84">
        <f t="shared" si="13"/>
        <v>0</v>
      </c>
    </row>
    <row r="22" spans="2:14" ht="13.7" customHeight="1" x14ac:dyDescent="0.2">
      <c r="B22" s="54"/>
      <c r="C22" s="25" t="s">
        <v>193</v>
      </c>
      <c r="D22" s="141"/>
      <c r="E22" s="140"/>
      <c r="F22" s="83">
        <f>E22*(1+$D$22)</f>
        <v>0</v>
      </c>
      <c r="G22" s="83">
        <f t="shared" ref="G22:N22" si="14">F22*(1+$D$22)</f>
        <v>0</v>
      </c>
      <c r="H22" s="83">
        <f t="shared" si="14"/>
        <v>0</v>
      </c>
      <c r="I22" s="83">
        <f t="shared" si="14"/>
        <v>0</v>
      </c>
      <c r="J22" s="83">
        <f t="shared" si="14"/>
        <v>0</v>
      </c>
      <c r="K22" s="83">
        <f t="shared" si="14"/>
        <v>0</v>
      </c>
      <c r="L22" s="83">
        <f t="shared" si="14"/>
        <v>0</v>
      </c>
      <c r="M22" s="83">
        <f t="shared" si="14"/>
        <v>0</v>
      </c>
      <c r="N22" s="84">
        <f t="shared" si="14"/>
        <v>0</v>
      </c>
    </row>
    <row r="23" spans="2:14" ht="13.7" customHeight="1" x14ac:dyDescent="0.2">
      <c r="B23" s="54"/>
      <c r="C23" s="30" t="s">
        <v>194</v>
      </c>
      <c r="D23" s="25"/>
      <c r="E23" s="87">
        <f t="shared" ref="E23:J23" si="15">SUM(E12:E22)</f>
        <v>0</v>
      </c>
      <c r="F23" s="87">
        <f t="shared" si="15"/>
        <v>0</v>
      </c>
      <c r="G23" s="87">
        <f t="shared" si="15"/>
        <v>0</v>
      </c>
      <c r="H23" s="87">
        <f t="shared" si="15"/>
        <v>0</v>
      </c>
      <c r="I23" s="87">
        <f t="shared" si="15"/>
        <v>0</v>
      </c>
      <c r="J23" s="87">
        <f t="shared" si="15"/>
        <v>0</v>
      </c>
      <c r="K23" s="87">
        <f>SUM(K12:K22)</f>
        <v>0</v>
      </c>
      <c r="L23" s="87">
        <f>SUM(L12:L22)</f>
        <v>0</v>
      </c>
      <c r="M23" s="87">
        <f>SUM(M12:M22)</f>
        <v>0</v>
      </c>
      <c r="N23" s="88">
        <f>SUM(N12:N22)</f>
        <v>0</v>
      </c>
    </row>
    <row r="24" spans="2:14" ht="13.7" customHeight="1" x14ac:dyDescent="0.2">
      <c r="B24" s="54"/>
      <c r="C24" s="30"/>
      <c r="D24" s="25"/>
      <c r="E24" s="80"/>
      <c r="F24" s="80"/>
      <c r="G24" s="80"/>
      <c r="H24" s="80"/>
      <c r="I24" s="80"/>
      <c r="J24" s="80"/>
      <c r="K24" s="80"/>
      <c r="L24" s="80"/>
      <c r="M24" s="80"/>
      <c r="N24" s="81"/>
    </row>
    <row r="25" spans="2:14" ht="13.7" customHeight="1" x14ac:dyDescent="0.2">
      <c r="B25" s="54" t="s">
        <v>195</v>
      </c>
      <c r="C25" s="25" t="s">
        <v>196</v>
      </c>
      <c r="D25" s="25"/>
      <c r="E25" s="87">
        <f t="shared" ref="E25:N25" si="16">+E10-E23</f>
        <v>0</v>
      </c>
      <c r="F25" s="87">
        <f t="shared" si="16"/>
        <v>0</v>
      </c>
      <c r="G25" s="87">
        <f t="shared" si="16"/>
        <v>0</v>
      </c>
      <c r="H25" s="87">
        <f t="shared" si="16"/>
        <v>0</v>
      </c>
      <c r="I25" s="87">
        <f t="shared" si="16"/>
        <v>0</v>
      </c>
      <c r="J25" s="87">
        <f t="shared" si="16"/>
        <v>0</v>
      </c>
      <c r="K25" s="87">
        <f t="shared" si="16"/>
        <v>0</v>
      </c>
      <c r="L25" s="87">
        <f t="shared" si="16"/>
        <v>0</v>
      </c>
      <c r="M25" s="87">
        <f t="shared" si="16"/>
        <v>0</v>
      </c>
      <c r="N25" s="88">
        <f t="shared" si="16"/>
        <v>0</v>
      </c>
    </row>
    <row r="26" spans="2:14" ht="13.7" customHeight="1" x14ac:dyDescent="0.2">
      <c r="B26" s="54"/>
      <c r="C26" s="25"/>
      <c r="D26" s="25"/>
      <c r="E26" s="42"/>
      <c r="F26" s="80"/>
      <c r="G26" s="80"/>
      <c r="H26" s="80"/>
      <c r="I26" s="80"/>
      <c r="J26" s="80"/>
      <c r="K26" s="80"/>
      <c r="L26" s="80"/>
      <c r="M26" s="80"/>
      <c r="N26" s="81"/>
    </row>
    <row r="27" spans="2:14" ht="13.7" customHeight="1" x14ac:dyDescent="0.2">
      <c r="B27" s="54" t="s">
        <v>197</v>
      </c>
      <c r="C27" s="25" t="s">
        <v>198</v>
      </c>
      <c r="D27" s="25"/>
      <c r="E27" s="142"/>
      <c r="F27" s="142"/>
      <c r="G27" s="142"/>
      <c r="H27" s="142"/>
      <c r="I27" s="142"/>
      <c r="J27" s="142"/>
      <c r="K27" s="142"/>
      <c r="L27" s="142"/>
      <c r="M27" s="142"/>
      <c r="N27" s="211"/>
    </row>
    <row r="28" spans="2:14" ht="13.7" customHeight="1" x14ac:dyDescent="0.2">
      <c r="B28" s="19"/>
      <c r="C28" s="25" t="s">
        <v>199</v>
      </c>
      <c r="D28" s="25"/>
      <c r="E28" s="83" t="str">
        <f>IF(ISERROR(+G47),"NA",(G47))</f>
        <v>NA</v>
      </c>
      <c r="F28" s="83" t="str">
        <f>+$E$28</f>
        <v>NA</v>
      </c>
      <c r="G28" s="83" t="str">
        <f t="shared" ref="G28:N28" si="17">+$E$28</f>
        <v>NA</v>
      </c>
      <c r="H28" s="83" t="str">
        <f t="shared" si="17"/>
        <v>NA</v>
      </c>
      <c r="I28" s="83" t="str">
        <f t="shared" si="17"/>
        <v>NA</v>
      </c>
      <c r="J28" s="83" t="str">
        <f t="shared" si="17"/>
        <v>NA</v>
      </c>
      <c r="K28" s="83" t="str">
        <f t="shared" si="17"/>
        <v>NA</v>
      </c>
      <c r="L28" s="83" t="str">
        <f t="shared" si="17"/>
        <v>NA</v>
      </c>
      <c r="M28" s="83" t="str">
        <f t="shared" si="17"/>
        <v>NA</v>
      </c>
      <c r="N28" s="84" t="str">
        <f t="shared" si="17"/>
        <v>NA</v>
      </c>
    </row>
    <row r="29" spans="2:14" ht="13.7" customHeight="1" x14ac:dyDescent="0.2">
      <c r="B29" s="54"/>
      <c r="C29" s="25" t="s">
        <v>200</v>
      </c>
      <c r="D29" s="25"/>
      <c r="E29" s="83" t="str">
        <f>IF(ISERROR(+H47),"NA",(H47))</f>
        <v>NA</v>
      </c>
      <c r="F29" s="83" t="str">
        <f>+$E$29</f>
        <v>NA</v>
      </c>
      <c r="G29" s="83" t="str">
        <f t="shared" ref="G29:N29" si="18">+$E$29</f>
        <v>NA</v>
      </c>
      <c r="H29" s="83" t="str">
        <f t="shared" si="18"/>
        <v>NA</v>
      </c>
      <c r="I29" s="83" t="str">
        <f t="shared" si="18"/>
        <v>NA</v>
      </c>
      <c r="J29" s="83" t="str">
        <f t="shared" si="18"/>
        <v>NA</v>
      </c>
      <c r="K29" s="83" t="str">
        <f t="shared" si="18"/>
        <v>NA</v>
      </c>
      <c r="L29" s="83" t="str">
        <f t="shared" si="18"/>
        <v>NA</v>
      </c>
      <c r="M29" s="83" t="str">
        <f t="shared" si="18"/>
        <v>NA</v>
      </c>
      <c r="N29" s="84" t="str">
        <f t="shared" si="18"/>
        <v>NA</v>
      </c>
    </row>
    <row r="30" spans="2:14" ht="13.7" customHeight="1" x14ac:dyDescent="0.2">
      <c r="B30" s="54"/>
      <c r="C30" s="35" t="s">
        <v>201</v>
      </c>
      <c r="D30" s="25"/>
      <c r="E30" s="83" t="str">
        <f>IF(ISERROR(+I47),"NA",(I47))</f>
        <v>NA</v>
      </c>
      <c r="F30" s="83" t="str">
        <f>+$E$30</f>
        <v>NA</v>
      </c>
      <c r="G30" s="83" t="str">
        <f t="shared" ref="G30:N30" si="19">+$E$30</f>
        <v>NA</v>
      </c>
      <c r="H30" s="83" t="str">
        <f t="shared" si="19"/>
        <v>NA</v>
      </c>
      <c r="I30" s="83" t="str">
        <f t="shared" si="19"/>
        <v>NA</v>
      </c>
      <c r="J30" s="83" t="str">
        <f t="shared" si="19"/>
        <v>NA</v>
      </c>
      <c r="K30" s="83" t="str">
        <f t="shared" si="19"/>
        <v>NA</v>
      </c>
      <c r="L30" s="83" t="str">
        <f t="shared" si="19"/>
        <v>NA</v>
      </c>
      <c r="M30" s="83" t="str">
        <f t="shared" si="19"/>
        <v>NA</v>
      </c>
      <c r="N30" s="84" t="str">
        <f t="shared" si="19"/>
        <v>NA</v>
      </c>
    </row>
    <row r="31" spans="2:14" ht="13.7" customHeight="1" x14ac:dyDescent="0.2">
      <c r="B31" s="54"/>
      <c r="C31" s="30" t="s">
        <v>202</v>
      </c>
      <c r="D31" s="25"/>
      <c r="E31" s="89">
        <f>SUM(E27:E30)</f>
        <v>0</v>
      </c>
      <c r="F31" s="89">
        <f t="shared" ref="F31:N31" si="20">SUM(F27:F30)</f>
        <v>0</v>
      </c>
      <c r="G31" s="89">
        <f t="shared" si="20"/>
        <v>0</v>
      </c>
      <c r="H31" s="89">
        <f t="shared" si="20"/>
        <v>0</v>
      </c>
      <c r="I31" s="89">
        <f t="shared" si="20"/>
        <v>0</v>
      </c>
      <c r="J31" s="89">
        <f t="shared" si="20"/>
        <v>0</v>
      </c>
      <c r="K31" s="89">
        <f t="shared" si="20"/>
        <v>0</v>
      </c>
      <c r="L31" s="89">
        <f t="shared" si="20"/>
        <v>0</v>
      </c>
      <c r="M31" s="89">
        <f t="shared" si="20"/>
        <v>0</v>
      </c>
      <c r="N31" s="90">
        <f t="shared" si="20"/>
        <v>0</v>
      </c>
    </row>
    <row r="32" spans="2:14" ht="13.7" customHeight="1" x14ac:dyDescent="0.2">
      <c r="B32" s="19"/>
      <c r="C32" s="30"/>
      <c r="D32" s="25"/>
      <c r="E32" s="80"/>
      <c r="F32" s="80"/>
      <c r="G32" s="80"/>
      <c r="H32" s="80"/>
      <c r="I32" s="80"/>
      <c r="J32" s="80"/>
      <c r="K32" s="80"/>
      <c r="L32" s="80"/>
      <c r="M32" s="80"/>
      <c r="N32" s="81"/>
    </row>
    <row r="33" spans="2:15" ht="13.7" customHeight="1" x14ac:dyDescent="0.2">
      <c r="B33" s="54" t="s">
        <v>164</v>
      </c>
      <c r="C33" s="25" t="s">
        <v>203</v>
      </c>
      <c r="D33" s="25"/>
      <c r="E33" s="140"/>
      <c r="F33" s="140"/>
      <c r="G33" s="140"/>
      <c r="H33" s="140"/>
      <c r="I33" s="140"/>
      <c r="J33" s="140"/>
      <c r="K33" s="140"/>
      <c r="L33" s="140"/>
      <c r="M33" s="140"/>
      <c r="N33" s="212"/>
    </row>
    <row r="34" spans="2:15" ht="13.7" customHeight="1" x14ac:dyDescent="0.2">
      <c r="B34" s="54"/>
      <c r="C34" s="25" t="s">
        <v>204</v>
      </c>
      <c r="D34" s="25"/>
      <c r="E34" s="140"/>
      <c r="F34" s="140"/>
      <c r="G34" s="140"/>
      <c r="H34" s="140"/>
      <c r="I34" s="140"/>
      <c r="J34" s="140"/>
      <c r="K34" s="140"/>
      <c r="L34" s="140"/>
      <c r="M34" s="140"/>
      <c r="N34" s="212"/>
    </row>
    <row r="35" spans="2:15" ht="13.7" customHeight="1" x14ac:dyDescent="0.2">
      <c r="B35" s="54"/>
      <c r="C35" s="25" t="s">
        <v>205</v>
      </c>
      <c r="D35" s="25"/>
      <c r="E35" s="85">
        <f t="shared" ref="E35:N35" si="21">+E25-E31-E33-E34</f>
        <v>0</v>
      </c>
      <c r="F35" s="85">
        <f t="shared" si="21"/>
        <v>0</v>
      </c>
      <c r="G35" s="85">
        <f t="shared" si="21"/>
        <v>0</v>
      </c>
      <c r="H35" s="85">
        <f t="shared" si="21"/>
        <v>0</v>
      </c>
      <c r="I35" s="85">
        <f t="shared" si="21"/>
        <v>0</v>
      </c>
      <c r="J35" s="85">
        <f t="shared" si="21"/>
        <v>0</v>
      </c>
      <c r="K35" s="85">
        <f t="shared" si="21"/>
        <v>0</v>
      </c>
      <c r="L35" s="85">
        <f t="shared" si="21"/>
        <v>0</v>
      </c>
      <c r="M35" s="85">
        <f t="shared" si="21"/>
        <v>0</v>
      </c>
      <c r="N35" s="86">
        <f t="shared" si="21"/>
        <v>0</v>
      </c>
    </row>
    <row r="36" spans="2:15" ht="13.7" customHeight="1" x14ac:dyDescent="0.2">
      <c r="B36" s="54"/>
      <c r="C36" s="25"/>
      <c r="D36" s="25"/>
      <c r="E36" s="75"/>
      <c r="F36" s="75"/>
      <c r="G36" s="75"/>
      <c r="H36" s="75"/>
      <c r="I36" s="75"/>
      <c r="J36" s="75"/>
      <c r="K36" s="75"/>
      <c r="L36" s="75"/>
      <c r="M36" s="75"/>
      <c r="N36" s="76"/>
    </row>
    <row r="37" spans="2:15" ht="14.25" x14ac:dyDescent="0.2">
      <c r="B37" s="278" t="s">
        <v>206</v>
      </c>
      <c r="C37" s="224"/>
      <c r="D37" s="224"/>
      <c r="E37" s="225" t="str">
        <f t="shared" ref="E37:N37" si="22">IF(ISERROR(+E25/E31),"NA",(+E25/E31))</f>
        <v>NA</v>
      </c>
      <c r="F37" s="225" t="str">
        <f t="shared" si="22"/>
        <v>NA</v>
      </c>
      <c r="G37" s="225" t="str">
        <f t="shared" si="22"/>
        <v>NA</v>
      </c>
      <c r="H37" s="225" t="str">
        <f t="shared" si="22"/>
        <v>NA</v>
      </c>
      <c r="I37" s="225" t="str">
        <f t="shared" si="22"/>
        <v>NA</v>
      </c>
      <c r="J37" s="225" t="str">
        <f t="shared" si="22"/>
        <v>NA</v>
      </c>
      <c r="K37" s="225" t="str">
        <f t="shared" si="22"/>
        <v>NA</v>
      </c>
      <c r="L37" s="225" t="str">
        <f t="shared" si="22"/>
        <v>NA</v>
      </c>
      <c r="M37" s="225" t="str">
        <f t="shared" si="22"/>
        <v>NA</v>
      </c>
      <c r="N37" s="226" t="str">
        <f t="shared" si="22"/>
        <v>NA</v>
      </c>
    </row>
    <row r="38" spans="2:15" x14ac:dyDescent="0.2">
      <c r="B38" s="49"/>
      <c r="C38" s="32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77"/>
    </row>
    <row r="39" spans="2:15" x14ac:dyDescent="0.2">
      <c r="B39" s="54" t="s">
        <v>207</v>
      </c>
      <c r="C39" s="25"/>
      <c r="D39" s="25"/>
      <c r="E39" s="279" t="s">
        <v>208</v>
      </c>
      <c r="F39" s="280"/>
      <c r="G39" s="280"/>
      <c r="H39" s="280"/>
      <c r="I39" s="281"/>
      <c r="J39" s="25"/>
      <c r="K39" s="279" t="s">
        <v>209</v>
      </c>
      <c r="L39" s="280"/>
      <c r="M39" s="280"/>
      <c r="N39" s="282"/>
    </row>
    <row r="40" spans="2:15" ht="14.25" x14ac:dyDescent="0.2">
      <c r="B40" s="54" t="s">
        <v>210</v>
      </c>
      <c r="C40" s="25"/>
      <c r="D40" s="25"/>
      <c r="E40" s="11"/>
      <c r="F40" s="25"/>
      <c r="G40" s="27" t="s">
        <v>211</v>
      </c>
      <c r="H40" s="27" t="s">
        <v>212</v>
      </c>
      <c r="I40" s="14" t="s">
        <v>213</v>
      </c>
      <c r="J40" s="25"/>
      <c r="K40" s="11" t="s">
        <v>214</v>
      </c>
      <c r="L40" s="25"/>
      <c r="M40" s="25"/>
      <c r="N40" s="213"/>
    </row>
    <row r="41" spans="2:15" ht="14.25" x14ac:dyDescent="0.2">
      <c r="B41" s="59" t="s">
        <v>215</v>
      </c>
      <c r="C41" s="25"/>
      <c r="D41" s="25"/>
      <c r="E41" s="11" t="s">
        <v>216</v>
      </c>
      <c r="F41" s="25"/>
      <c r="G41" s="143"/>
      <c r="H41" s="143"/>
      <c r="I41" s="144"/>
      <c r="J41" s="25"/>
      <c r="K41" s="11" t="s">
        <v>217</v>
      </c>
      <c r="L41" s="25"/>
      <c r="M41" s="25"/>
      <c r="N41" s="93">
        <f>IFERROR((SUM(G45:I45)),"NA")</f>
        <v>0</v>
      </c>
      <c r="O41" s="12"/>
    </row>
    <row r="42" spans="2:15" ht="14.25" x14ac:dyDescent="0.2">
      <c r="B42" s="60" t="s">
        <v>218</v>
      </c>
      <c r="C42" s="25"/>
      <c r="D42" s="25"/>
      <c r="E42" s="11" t="s">
        <v>219</v>
      </c>
      <c r="F42" s="25"/>
      <c r="G42" s="141"/>
      <c r="H42" s="141"/>
      <c r="I42" s="145"/>
      <c r="J42" s="25"/>
      <c r="K42" s="11" t="s">
        <v>220</v>
      </c>
      <c r="L42" s="25"/>
      <c r="M42" s="25"/>
      <c r="N42" s="214"/>
    </row>
    <row r="43" spans="2:15" ht="14.25" x14ac:dyDescent="0.2">
      <c r="B43" s="60" t="s">
        <v>221</v>
      </c>
      <c r="C43" s="25"/>
      <c r="D43" s="25"/>
      <c r="E43" s="11" t="s">
        <v>162</v>
      </c>
      <c r="F43" s="25"/>
      <c r="G43" s="146"/>
      <c r="H43" s="146"/>
      <c r="I43" s="147"/>
      <c r="J43" s="25"/>
      <c r="K43" s="11" t="s">
        <v>222</v>
      </c>
      <c r="L43" s="25"/>
      <c r="M43" s="25"/>
      <c r="N43" s="214"/>
    </row>
    <row r="44" spans="2:15" ht="14.25" x14ac:dyDescent="0.2">
      <c r="B44" s="60" t="s">
        <v>223</v>
      </c>
      <c r="C44" s="25"/>
      <c r="D44" s="25"/>
      <c r="E44" s="11" t="s">
        <v>224</v>
      </c>
      <c r="F44" s="25"/>
      <c r="G44" s="146"/>
      <c r="H44" s="146"/>
      <c r="I44" s="147"/>
      <c r="J44" s="25"/>
      <c r="K44" s="227" t="s">
        <v>225</v>
      </c>
      <c r="L44" s="228"/>
      <c r="M44" s="228"/>
      <c r="N44" s="229" t="str">
        <f>IF(ISERROR(RATE(N42,-N40/N43,N41,0,0,0.999)),"NA",(RATE(N42,-N40/N43,N41,0,0,0.999)))</f>
        <v>NA</v>
      </c>
    </row>
    <row r="45" spans="2:15" ht="14.25" x14ac:dyDescent="0.2">
      <c r="B45" s="60" t="s">
        <v>226</v>
      </c>
      <c r="C45" s="25"/>
      <c r="D45" s="25"/>
      <c r="E45" s="11" t="s">
        <v>227</v>
      </c>
      <c r="F45" s="25"/>
      <c r="G45" s="91" t="str">
        <f>IF(ISERROR(FV(G42/12,G44*12,G46,-G41)),"NA",(FV(G42/12,G44*12,G46,-G41)))</f>
        <v>NA</v>
      </c>
      <c r="H45" s="91" t="str">
        <f>IF(ISERROR(FV(H42/12,H44*12,H46,-H41)),"NA",(FV(H42/12,H44*12,H46,-H41)))</f>
        <v>NA</v>
      </c>
      <c r="I45" s="92" t="str">
        <f>IF(ISERROR(FV(I42/12,I44*12,I46,-I41)),"NA",(FV(I42/12,I44*12,I46,-I41)))</f>
        <v>NA</v>
      </c>
      <c r="J45" s="61"/>
      <c r="K45" s="25"/>
      <c r="L45" s="25"/>
      <c r="M45" s="25"/>
      <c r="N45" s="20"/>
    </row>
    <row r="46" spans="2:15" ht="14.25" x14ac:dyDescent="0.2">
      <c r="B46" s="60" t="s">
        <v>228</v>
      </c>
      <c r="C46" s="25"/>
      <c r="D46" s="25"/>
      <c r="E46" s="11" t="s">
        <v>229</v>
      </c>
      <c r="F46" s="25"/>
      <c r="G46" s="91" t="str">
        <f>IF(ISERROR(-PMT(G42/12,G43*12,G41)),"NA",(-PMT(G42/12,G43*12,G41)))</f>
        <v>NA</v>
      </c>
      <c r="H46" s="91" t="str">
        <f>IF(ISERROR(-PMT(H42/12,H43*12,H41)),"NA",(-PMT(H42/12,H43*12,H41)))</f>
        <v>NA</v>
      </c>
      <c r="I46" s="92" t="str">
        <f>IF(ISERROR(-PMT(I42/12,I43*12,I41)),"NA",(-PMT(I42/12,I43*12,I41)))</f>
        <v>NA</v>
      </c>
      <c r="J46" s="25"/>
      <c r="K46" s="25"/>
      <c r="L46" s="25"/>
      <c r="M46" s="25"/>
      <c r="N46" s="62"/>
    </row>
    <row r="47" spans="2:15" ht="14.25" x14ac:dyDescent="0.2">
      <c r="B47" s="60" t="s">
        <v>230</v>
      </c>
      <c r="C47" s="25"/>
      <c r="D47" s="25"/>
      <c r="E47" s="227" t="s">
        <v>231</v>
      </c>
      <c r="F47" s="228"/>
      <c r="G47" s="230" t="str">
        <f>IF(ISERROR(+G46*12),"NA",(+G46*12))</f>
        <v>NA</v>
      </c>
      <c r="H47" s="230" t="str">
        <f>IF(ISERROR(+H46*12),"NA",(+H46*12))</f>
        <v>NA</v>
      </c>
      <c r="I47" s="231" t="str">
        <f>IF(ISERROR(+I46*12),"NA",(+I46*12))</f>
        <v>NA</v>
      </c>
      <c r="J47" s="25"/>
      <c r="K47" s="25"/>
      <c r="L47" s="25"/>
      <c r="M47" s="25"/>
      <c r="N47" s="63"/>
    </row>
    <row r="48" spans="2:15" ht="14.25" x14ac:dyDescent="0.2">
      <c r="B48" s="60" t="s">
        <v>232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0"/>
    </row>
    <row r="49" spans="2:14" ht="14.25" x14ac:dyDescent="0.2">
      <c r="B49" s="60" t="s">
        <v>233</v>
      </c>
      <c r="C49" s="25"/>
      <c r="D49" s="25"/>
      <c r="E49" s="283" t="s">
        <v>234</v>
      </c>
      <c r="F49" s="284"/>
      <c r="G49" s="284"/>
      <c r="H49" s="284"/>
      <c r="I49" s="284"/>
      <c r="J49" s="284"/>
      <c r="K49" s="284"/>
      <c r="L49" s="284"/>
      <c r="M49" s="285"/>
      <c r="N49" s="20"/>
    </row>
    <row r="50" spans="2:14" ht="14.25" x14ac:dyDescent="0.2">
      <c r="B50" s="60" t="s">
        <v>235</v>
      </c>
      <c r="C50" s="25"/>
      <c r="D50" s="25"/>
      <c r="E50" s="40" t="s">
        <v>236</v>
      </c>
      <c r="F50" s="41"/>
      <c r="G50" s="41"/>
      <c r="H50" s="234"/>
      <c r="I50" s="234"/>
      <c r="J50" s="234"/>
      <c r="K50" s="41"/>
      <c r="L50" s="41"/>
      <c r="M50" s="13"/>
      <c r="N50" s="20"/>
    </row>
    <row r="51" spans="2:14" ht="38.25" x14ac:dyDescent="0.2">
      <c r="B51" s="64"/>
      <c r="C51" s="25"/>
      <c r="D51" s="25"/>
      <c r="E51" s="15" t="s">
        <v>237</v>
      </c>
      <c r="F51" s="233"/>
      <c r="G51" s="65" t="s">
        <v>238</v>
      </c>
      <c r="H51" s="66" t="s">
        <v>239</v>
      </c>
      <c r="I51" s="66" t="s">
        <v>240</v>
      </c>
      <c r="J51" s="66" t="s">
        <v>241</v>
      </c>
      <c r="K51" s="66" t="s">
        <v>242</v>
      </c>
      <c r="L51" s="66" t="s">
        <v>243</v>
      </c>
      <c r="M51" s="16" t="s">
        <v>244</v>
      </c>
      <c r="N51" s="20"/>
    </row>
    <row r="52" spans="2:14" x14ac:dyDescent="0.2">
      <c r="B52" s="19"/>
      <c r="C52" s="25"/>
      <c r="D52" s="25"/>
      <c r="E52" s="148"/>
      <c r="F52" s="146"/>
      <c r="G52" s="149"/>
      <c r="H52" s="150"/>
      <c r="I52" s="151"/>
      <c r="J52" s="94">
        <f t="shared" ref="J52:J57" si="23">+I52*H52</f>
        <v>0</v>
      </c>
      <c r="K52" s="94">
        <f t="shared" ref="K52:K57" si="24">+J52*12</f>
        <v>0</v>
      </c>
      <c r="L52" s="150"/>
      <c r="M52" s="96">
        <f t="shared" ref="M52:M57" si="25">+J52*L52</f>
        <v>0</v>
      </c>
      <c r="N52" s="20"/>
    </row>
    <row r="53" spans="2:14" x14ac:dyDescent="0.2">
      <c r="B53" s="19"/>
      <c r="C53" s="25"/>
      <c r="D53" s="25"/>
      <c r="E53" s="148"/>
      <c r="F53" s="146"/>
      <c r="G53" s="149"/>
      <c r="H53" s="150"/>
      <c r="I53" s="151"/>
      <c r="J53" s="94">
        <f t="shared" si="23"/>
        <v>0</v>
      </c>
      <c r="K53" s="94">
        <f t="shared" si="24"/>
        <v>0</v>
      </c>
      <c r="L53" s="150"/>
      <c r="M53" s="96">
        <f t="shared" si="25"/>
        <v>0</v>
      </c>
      <c r="N53" s="20"/>
    </row>
    <row r="54" spans="2:14" x14ac:dyDescent="0.2">
      <c r="B54" s="19"/>
      <c r="C54" s="25"/>
      <c r="D54" s="25"/>
      <c r="E54" s="148"/>
      <c r="F54" s="146"/>
      <c r="G54" s="149"/>
      <c r="H54" s="150"/>
      <c r="I54" s="151"/>
      <c r="J54" s="94">
        <f t="shared" si="23"/>
        <v>0</v>
      </c>
      <c r="K54" s="94">
        <f t="shared" si="24"/>
        <v>0</v>
      </c>
      <c r="L54" s="150"/>
      <c r="M54" s="96">
        <f t="shared" si="25"/>
        <v>0</v>
      </c>
      <c r="N54" s="20"/>
    </row>
    <row r="55" spans="2:14" x14ac:dyDescent="0.2">
      <c r="B55" s="19"/>
      <c r="C55" s="25"/>
      <c r="D55" s="25"/>
      <c r="E55" s="148"/>
      <c r="F55" s="146"/>
      <c r="G55" s="149"/>
      <c r="H55" s="150"/>
      <c r="I55" s="151"/>
      <c r="J55" s="94">
        <f t="shared" si="23"/>
        <v>0</v>
      </c>
      <c r="K55" s="94">
        <f t="shared" si="24"/>
        <v>0</v>
      </c>
      <c r="L55" s="150"/>
      <c r="M55" s="96">
        <f t="shared" si="25"/>
        <v>0</v>
      </c>
      <c r="N55" s="20"/>
    </row>
    <row r="56" spans="2:14" x14ac:dyDescent="0.2">
      <c r="B56" s="54"/>
      <c r="C56" s="25"/>
      <c r="D56" s="25"/>
      <c r="E56" s="148"/>
      <c r="F56" s="146"/>
      <c r="G56" s="149"/>
      <c r="H56" s="150"/>
      <c r="I56" s="151"/>
      <c r="J56" s="94">
        <f t="shared" si="23"/>
        <v>0</v>
      </c>
      <c r="K56" s="94">
        <f t="shared" si="24"/>
        <v>0</v>
      </c>
      <c r="L56" s="150"/>
      <c r="M56" s="96">
        <f t="shared" si="25"/>
        <v>0</v>
      </c>
      <c r="N56" s="20"/>
    </row>
    <row r="57" spans="2:14" x14ac:dyDescent="0.2">
      <c r="B57" s="54"/>
      <c r="C57" s="25"/>
      <c r="D57" s="25"/>
      <c r="E57" s="148"/>
      <c r="F57" s="146"/>
      <c r="G57" s="149"/>
      <c r="H57" s="150"/>
      <c r="I57" s="151"/>
      <c r="J57" s="94">
        <f t="shared" si="23"/>
        <v>0</v>
      </c>
      <c r="K57" s="94">
        <f t="shared" si="24"/>
        <v>0</v>
      </c>
      <c r="L57" s="150"/>
      <c r="M57" s="96">
        <f t="shared" si="25"/>
        <v>0</v>
      </c>
      <c r="N57" s="20"/>
    </row>
    <row r="58" spans="2:14" ht="13.5" thickBot="1" x14ac:dyDescent="0.25">
      <c r="B58" s="21"/>
      <c r="C58" s="22"/>
      <c r="D58" s="22"/>
      <c r="E58" s="67" t="s">
        <v>101</v>
      </c>
      <c r="F58" s="22"/>
      <c r="G58" s="22"/>
      <c r="H58" s="82">
        <f>SUM(H52:H57)</f>
        <v>0</v>
      </c>
      <c r="I58" s="68"/>
      <c r="J58" s="95">
        <f>SUM(J52:J57)</f>
        <v>0</v>
      </c>
      <c r="K58" s="95">
        <f>SUM(K52:K57)</f>
        <v>0</v>
      </c>
      <c r="L58" s="215"/>
      <c r="M58" s="97">
        <f>SUM(M52:M57)</f>
        <v>0</v>
      </c>
      <c r="N58" s="23"/>
    </row>
  </sheetData>
  <customSheetViews>
    <customSheetView guid="{D6ADFD47-8DC4-4C2F-8CDA-3A14821200C4}" showRuler="0">
      <selection activeCell="R9" sqref="R9"/>
      <rowBreaks count="1" manualBreakCount="1">
        <brk id="41" max="16383" man="1"/>
      </rowBreaks>
      <pageMargins left="0" right="0" top="0" bottom="0" header="0" footer="0"/>
      <pageSetup scale="78" orientation="landscape" cellComments="asDisplayed" r:id="rId1"/>
      <headerFooter alignWithMargins="0">
        <oddFooter>&amp;RLISC RPA Tables</oddFooter>
      </headerFooter>
    </customSheetView>
  </customSheetViews>
  <mergeCells count="1">
    <mergeCell ref="B4:E4"/>
  </mergeCells>
  <phoneticPr fontId="2" type="noConversion"/>
  <printOptions horizontalCentered="1"/>
  <pageMargins left="0.25" right="0.25" top="0.75" bottom="0.75" header="0.3" footer="0.3"/>
  <pageSetup scale="80" fitToHeight="0" orientation="landscape" cellComments="asDisplayed" horizontalDpi="300" verticalDpi="300" r:id="rId2"/>
  <headerFooter alignWithMargins="0">
    <oddFooter>&amp;C&amp;"-,Regular"&amp;P</oddFooter>
  </headerFooter>
  <rowBreaks count="1" manualBreakCount="1">
    <brk id="37" min="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31"/>
  <sheetViews>
    <sheetView view="pageBreakPreview" zoomScale="85" zoomScaleSheetLayoutView="85" workbookViewId="0">
      <selection activeCell="C3" sqref="C3"/>
    </sheetView>
  </sheetViews>
  <sheetFormatPr defaultColWidth="9.140625" defaultRowHeight="12.75" x14ac:dyDescent="0.2"/>
  <cols>
    <col min="1" max="1" width="4.7109375" style="5" customWidth="1"/>
    <col min="2" max="2" width="12.85546875" style="5" customWidth="1"/>
    <col min="3" max="3" width="11.140625" style="5" bestFit="1" customWidth="1"/>
    <col min="4" max="10" width="9.42578125" style="5" bestFit="1" customWidth="1"/>
    <col min="11" max="11" width="6.140625" style="5" bestFit="1" customWidth="1"/>
    <col min="12" max="16384" width="9.140625" style="5"/>
  </cols>
  <sheetData>
    <row r="1" spans="1:11" ht="15.75" customHeight="1" x14ac:dyDescent="0.2">
      <c r="A1" s="43" t="s">
        <v>59</v>
      </c>
      <c r="B1" s="216"/>
      <c r="C1" s="217"/>
      <c r="D1" s="217"/>
      <c r="E1" s="217"/>
      <c r="F1" s="217"/>
      <c r="G1" s="52"/>
      <c r="H1" s="217"/>
      <c r="I1" s="217"/>
      <c r="J1" s="217"/>
      <c r="K1" s="45" t="str">
        <f>'Table Index'!D10</f>
        <v>Input</v>
      </c>
    </row>
    <row r="2" spans="1:11" ht="15.75" customHeight="1" x14ac:dyDescent="0.2">
      <c r="A2" s="19"/>
      <c r="B2" s="25"/>
      <c r="C2" s="25"/>
      <c r="D2" s="25"/>
      <c r="E2" s="25"/>
      <c r="F2" s="25"/>
      <c r="G2" s="25"/>
      <c r="H2" s="25"/>
      <c r="I2" s="25"/>
      <c r="J2" s="25"/>
      <c r="K2" s="20"/>
    </row>
    <row r="3" spans="1:11" ht="15.75" customHeight="1" x14ac:dyDescent="0.2">
      <c r="A3" s="19"/>
      <c r="B3" s="39" t="s">
        <v>245</v>
      </c>
      <c r="C3" s="139">
        <f>+'3. Project Operating Proforma'!N41</f>
        <v>0</v>
      </c>
      <c r="D3" s="25"/>
      <c r="E3" s="25"/>
      <c r="F3" s="25"/>
      <c r="G3" s="25"/>
      <c r="H3" s="25"/>
      <c r="I3" s="25"/>
      <c r="J3" s="25"/>
      <c r="K3" s="20"/>
    </row>
    <row r="4" spans="1:11" ht="15.75" customHeight="1" x14ac:dyDescent="0.2">
      <c r="A4" s="19"/>
      <c r="B4" s="39" t="s">
        <v>246</v>
      </c>
      <c r="C4" s="139">
        <f>+'3. Project Operating Proforma'!N40/12</f>
        <v>0</v>
      </c>
      <c r="D4" s="25"/>
      <c r="E4" s="25"/>
      <c r="F4" s="25"/>
      <c r="G4" s="25"/>
      <c r="H4" s="25"/>
      <c r="I4" s="25"/>
      <c r="J4" s="25"/>
      <c r="K4" s="20"/>
    </row>
    <row r="5" spans="1:11" ht="15.75" customHeight="1" x14ac:dyDescent="0.2">
      <c r="A5" s="19"/>
      <c r="B5" s="39"/>
      <c r="C5" s="102"/>
      <c r="D5" s="25"/>
      <c r="E5" s="25"/>
      <c r="F5" s="25"/>
      <c r="G5" s="25"/>
      <c r="H5" s="25"/>
      <c r="I5" s="25"/>
      <c r="J5" s="25"/>
      <c r="K5" s="20"/>
    </row>
    <row r="6" spans="1:11" ht="15.75" customHeight="1" x14ac:dyDescent="0.2">
      <c r="A6" s="210" t="s">
        <v>247</v>
      </c>
      <c r="B6" s="234"/>
      <c r="C6" s="103"/>
      <c r="D6" s="103"/>
      <c r="E6" s="103"/>
      <c r="F6" s="103"/>
      <c r="G6" s="103"/>
      <c r="H6" s="103"/>
      <c r="I6" s="103"/>
      <c r="J6" s="103"/>
      <c r="K6" s="165"/>
    </row>
    <row r="7" spans="1:11" ht="15.75" customHeight="1" x14ac:dyDescent="0.2">
      <c r="A7" s="218"/>
      <c r="B7" s="104"/>
      <c r="C7" s="39"/>
      <c r="D7" s="39"/>
      <c r="E7" s="39"/>
      <c r="F7" s="39"/>
      <c r="G7" s="39"/>
      <c r="H7" s="39"/>
      <c r="I7" s="39"/>
      <c r="J7" s="39"/>
      <c r="K7" s="20"/>
    </row>
    <row r="8" spans="1:11" ht="15.75" customHeight="1" x14ac:dyDescent="0.2">
      <c r="A8" s="19"/>
      <c r="B8" s="25"/>
      <c r="C8" s="105" t="s">
        <v>163</v>
      </c>
      <c r="D8" s="105"/>
      <c r="E8" s="105"/>
      <c r="F8" s="105"/>
      <c r="G8" s="105"/>
      <c r="H8" s="105"/>
      <c r="I8" s="105"/>
      <c r="J8" s="105"/>
      <c r="K8" s="20"/>
    </row>
    <row r="9" spans="1:11" ht="15.75" customHeight="1" x14ac:dyDescent="0.2">
      <c r="A9" s="19"/>
      <c r="B9" s="26" t="s">
        <v>248</v>
      </c>
      <c r="C9" s="106">
        <v>8.5000000000000006E-2</v>
      </c>
      <c r="D9" s="106">
        <v>0.09</v>
      </c>
      <c r="E9" s="106">
        <v>9.5000000000000001E-2</v>
      </c>
      <c r="F9" s="106">
        <v>0.1</v>
      </c>
      <c r="G9" s="106">
        <v>0.105</v>
      </c>
      <c r="H9" s="106">
        <v>0.11</v>
      </c>
      <c r="I9" s="106">
        <v>0.115</v>
      </c>
      <c r="J9" s="232">
        <v>0.12</v>
      </c>
      <c r="K9" s="20"/>
    </row>
    <row r="10" spans="1:11" ht="15.75" customHeight="1" x14ac:dyDescent="0.2">
      <c r="A10" s="19"/>
      <c r="B10" s="26">
        <v>5</v>
      </c>
      <c r="C10" s="286" t="str">
        <f>IF(ISERROR($C$4/(PMT(C$9,$B10,$C$3)/12*-1)),"NA",$C$4/(PMT(C$9,$B10,$C$3)/12*-1))</f>
        <v>NA</v>
      </c>
      <c r="D10" s="286" t="str">
        <f t="shared" ref="D10:J13" si="0">IF(ISERROR($C$4/(PMT(D$9,$B10,$C$3)/12*-1)),"NA",$C$4/(PMT(D$9,$B10,$C$3)/12*-1))</f>
        <v>NA</v>
      </c>
      <c r="E10" s="286" t="str">
        <f t="shared" si="0"/>
        <v>NA</v>
      </c>
      <c r="F10" s="286" t="str">
        <f t="shared" si="0"/>
        <v>NA</v>
      </c>
      <c r="G10" s="286" t="str">
        <f t="shared" si="0"/>
        <v>NA</v>
      </c>
      <c r="H10" s="286" t="str">
        <f t="shared" si="0"/>
        <v>NA</v>
      </c>
      <c r="I10" s="286" t="str">
        <f t="shared" si="0"/>
        <v>NA</v>
      </c>
      <c r="J10" s="286" t="str">
        <f t="shared" si="0"/>
        <v>NA</v>
      </c>
      <c r="K10" s="219"/>
    </row>
    <row r="11" spans="1:11" ht="15.75" customHeight="1" x14ac:dyDescent="0.2">
      <c r="A11" s="19"/>
      <c r="B11" s="26">
        <v>10</v>
      </c>
      <c r="C11" s="286" t="str">
        <f>IF(ISERROR($C$4/(PMT(C$9,$B11,$C$3)/12*-1)),"NA",$C$4/(PMT(C$9,$B11,$C$3)/12*-1))</f>
        <v>NA</v>
      </c>
      <c r="D11" s="286" t="str">
        <f t="shared" si="0"/>
        <v>NA</v>
      </c>
      <c r="E11" s="286" t="str">
        <f t="shared" si="0"/>
        <v>NA</v>
      </c>
      <c r="F11" s="286" t="str">
        <f t="shared" si="0"/>
        <v>NA</v>
      </c>
      <c r="G11" s="286" t="str">
        <f t="shared" si="0"/>
        <v>NA</v>
      </c>
      <c r="H11" s="286" t="str">
        <f t="shared" si="0"/>
        <v>NA</v>
      </c>
      <c r="I11" s="286" t="str">
        <f t="shared" si="0"/>
        <v>NA</v>
      </c>
      <c r="J11" s="286" t="str">
        <f t="shared" si="0"/>
        <v>NA</v>
      </c>
      <c r="K11" s="219"/>
    </row>
    <row r="12" spans="1:11" ht="15.75" customHeight="1" x14ac:dyDescent="0.2">
      <c r="A12" s="19"/>
      <c r="B12" s="26">
        <v>15</v>
      </c>
      <c r="C12" s="286" t="str">
        <f>IF(ISERROR($C$4/(PMT(C$9,$B12,$C$3)/12*-1)),"NA",$C$4/(PMT(C$9,$B12,$C$3)/12*-1))</f>
        <v>NA</v>
      </c>
      <c r="D12" s="286" t="str">
        <f t="shared" si="0"/>
        <v>NA</v>
      </c>
      <c r="E12" s="286" t="str">
        <f t="shared" si="0"/>
        <v>NA</v>
      </c>
      <c r="F12" s="286" t="str">
        <f t="shared" si="0"/>
        <v>NA</v>
      </c>
      <c r="G12" s="286" t="str">
        <f t="shared" si="0"/>
        <v>NA</v>
      </c>
      <c r="H12" s="286" t="str">
        <f t="shared" si="0"/>
        <v>NA</v>
      </c>
      <c r="I12" s="286" t="str">
        <f t="shared" si="0"/>
        <v>NA</v>
      </c>
      <c r="J12" s="286" t="str">
        <f t="shared" si="0"/>
        <v>NA</v>
      </c>
      <c r="K12" s="219"/>
    </row>
    <row r="13" spans="1:11" ht="15.75" customHeight="1" x14ac:dyDescent="0.2">
      <c r="A13" s="19"/>
      <c r="B13" s="8">
        <v>20</v>
      </c>
      <c r="C13" s="286" t="str">
        <f>IF(ISERROR($C$4/(PMT(C$9,$B13,$C$3)/12*-1)),"NA",$C$4/(PMT(C$9,$B13,$C$3)/12*-1))</f>
        <v>NA</v>
      </c>
      <c r="D13" s="286" t="str">
        <f t="shared" si="0"/>
        <v>NA</v>
      </c>
      <c r="E13" s="286" t="str">
        <f t="shared" si="0"/>
        <v>NA</v>
      </c>
      <c r="F13" s="286" t="str">
        <f t="shared" si="0"/>
        <v>NA</v>
      </c>
      <c r="G13" s="286" t="str">
        <f t="shared" si="0"/>
        <v>NA</v>
      </c>
      <c r="H13" s="286" t="str">
        <f t="shared" si="0"/>
        <v>NA</v>
      </c>
      <c r="I13" s="286" t="str">
        <f t="shared" si="0"/>
        <v>NA</v>
      </c>
      <c r="J13" s="286" t="str">
        <f t="shared" si="0"/>
        <v>NA</v>
      </c>
      <c r="K13" s="219"/>
    </row>
    <row r="14" spans="1:11" ht="15.75" customHeight="1" x14ac:dyDescent="0.2">
      <c r="A14" s="19"/>
      <c r="B14" s="25"/>
      <c r="C14" s="25"/>
      <c r="D14" s="25"/>
      <c r="E14" s="25"/>
      <c r="F14" s="25"/>
      <c r="G14" s="25"/>
      <c r="H14" s="25"/>
      <c r="I14" s="25"/>
      <c r="J14" s="287"/>
      <c r="K14" s="20"/>
    </row>
    <row r="15" spans="1:11" ht="15.75" customHeight="1" x14ac:dyDescent="0.2">
      <c r="A15" s="19"/>
      <c r="B15" s="107" t="s">
        <v>249</v>
      </c>
      <c r="C15" s="107"/>
      <c r="D15" s="107"/>
      <c r="E15" s="107"/>
      <c r="F15" s="107"/>
      <c r="G15" s="107"/>
      <c r="H15" s="107"/>
      <c r="I15" s="107"/>
      <c r="J15" s="107"/>
      <c r="K15" s="20"/>
    </row>
    <row r="16" spans="1:11" ht="15.75" customHeight="1" thickBot="1" x14ac:dyDescent="0.25">
      <c r="A16" s="21"/>
      <c r="B16" s="220" t="s">
        <v>250</v>
      </c>
      <c r="C16" s="22"/>
      <c r="D16" s="22"/>
      <c r="E16" s="22"/>
      <c r="F16" s="22"/>
      <c r="G16" s="22"/>
      <c r="H16" s="22"/>
      <c r="I16" s="22"/>
      <c r="J16" s="22"/>
      <c r="K16" s="23"/>
    </row>
    <row r="17" spans="2:10" ht="15.75" customHeight="1" x14ac:dyDescent="0.2">
      <c r="B17" s="10"/>
      <c r="C17" s="10"/>
      <c r="D17" s="10"/>
      <c r="E17" s="10"/>
      <c r="F17" s="10"/>
      <c r="G17" s="10"/>
      <c r="H17" s="10"/>
      <c r="I17" s="10"/>
      <c r="J17" s="10"/>
    </row>
    <row r="18" spans="2:10" x14ac:dyDescent="0.2">
      <c r="B18" s="24" t="s">
        <v>251</v>
      </c>
      <c r="C18" s="10"/>
      <c r="D18" s="10"/>
      <c r="E18" s="10"/>
      <c r="F18" s="10"/>
      <c r="G18" s="10"/>
      <c r="H18" s="10"/>
      <c r="I18" s="10"/>
      <c r="J18" s="10"/>
    </row>
    <row r="19" spans="2:10" x14ac:dyDescent="0.2">
      <c r="B19" s="24"/>
      <c r="C19" s="24"/>
      <c r="D19" s="24"/>
      <c r="E19" s="24"/>
      <c r="F19" s="24"/>
      <c r="G19" s="24"/>
      <c r="H19" s="24"/>
      <c r="I19" s="24"/>
      <c r="J19" s="24"/>
    </row>
    <row r="20" spans="2:10" x14ac:dyDescent="0.2">
      <c r="B20" s="24" t="s">
        <v>252</v>
      </c>
      <c r="C20" s="24"/>
      <c r="D20" s="24"/>
      <c r="E20" s="24"/>
      <c r="F20" s="24"/>
      <c r="G20" s="24"/>
      <c r="H20" s="24"/>
      <c r="I20" s="24"/>
      <c r="J20" s="24"/>
    </row>
    <row r="21" spans="2:10" x14ac:dyDescent="0.2">
      <c r="B21" s="9" t="s">
        <v>253</v>
      </c>
      <c r="C21" s="24"/>
      <c r="D21" s="24"/>
      <c r="E21" s="24"/>
      <c r="F21" s="24"/>
      <c r="G21" s="24"/>
      <c r="H21" s="24"/>
      <c r="I21" s="24"/>
      <c r="J21" s="24"/>
    </row>
    <row r="22" spans="2:10" x14ac:dyDescent="0.2">
      <c r="B22" s="24"/>
      <c r="C22" s="24"/>
      <c r="D22" s="24"/>
      <c r="E22" s="24"/>
      <c r="F22" s="24"/>
      <c r="G22" s="24"/>
      <c r="H22" s="24"/>
      <c r="I22" s="24"/>
      <c r="J22" s="24"/>
    </row>
    <row r="23" spans="2:10" x14ac:dyDescent="0.2">
      <c r="B23" s="311" t="s">
        <v>254</v>
      </c>
      <c r="C23" s="311"/>
      <c r="D23" s="311"/>
      <c r="E23" s="311"/>
      <c r="F23" s="311"/>
      <c r="G23" s="311"/>
      <c r="H23" s="311"/>
      <c r="I23" s="311"/>
      <c r="J23" s="311"/>
    </row>
    <row r="24" spans="2:10" ht="12.75" customHeight="1" x14ac:dyDescent="0.2">
      <c r="B24" s="310" t="s">
        <v>255</v>
      </c>
      <c r="C24" s="310"/>
      <c r="D24" s="310"/>
      <c r="E24" s="310"/>
      <c r="F24" s="310"/>
      <c r="G24" s="310"/>
      <c r="H24" s="310"/>
      <c r="I24" s="310"/>
      <c r="J24" s="310"/>
    </row>
    <row r="25" spans="2:10" ht="12.75" customHeight="1" x14ac:dyDescent="0.2">
      <c r="B25" s="310" t="s">
        <v>256</v>
      </c>
      <c r="C25" s="310"/>
      <c r="D25" s="310"/>
      <c r="E25" s="310"/>
      <c r="F25" s="310"/>
      <c r="G25" s="310"/>
      <c r="H25" s="310"/>
      <c r="I25" s="310"/>
      <c r="J25" s="310"/>
    </row>
    <row r="26" spans="2:10" x14ac:dyDescent="0.2">
      <c r="B26" s="9" t="s">
        <v>257</v>
      </c>
      <c r="C26" s="24"/>
      <c r="D26" s="24"/>
      <c r="E26" s="24"/>
      <c r="F26" s="24"/>
      <c r="G26" s="24"/>
      <c r="H26" s="24"/>
      <c r="I26" s="24"/>
      <c r="J26" s="24"/>
    </row>
    <row r="27" spans="2:10" x14ac:dyDescent="0.2">
      <c r="B27" s="24"/>
      <c r="C27" s="24"/>
      <c r="D27" s="24"/>
      <c r="E27" s="24"/>
      <c r="F27" s="24"/>
      <c r="G27" s="24"/>
      <c r="H27" s="24"/>
      <c r="I27" s="24"/>
      <c r="J27" s="24"/>
    </row>
    <row r="28" spans="2:10" ht="30" customHeight="1" x14ac:dyDescent="0.2">
      <c r="B28" s="310" t="s">
        <v>258</v>
      </c>
      <c r="C28" s="310"/>
      <c r="D28" s="310"/>
      <c r="E28" s="310"/>
      <c r="F28" s="310"/>
      <c r="G28" s="310"/>
      <c r="H28" s="310"/>
      <c r="I28" s="310"/>
      <c r="J28" s="310"/>
    </row>
    <row r="29" spans="2:10" ht="15" customHeight="1" x14ac:dyDescent="0.2">
      <c r="B29" s="235"/>
      <c r="C29" s="235"/>
      <c r="D29" s="235"/>
      <c r="E29" s="235"/>
      <c r="F29" s="235"/>
      <c r="G29" s="235"/>
      <c r="H29" s="235"/>
      <c r="I29" s="235"/>
      <c r="J29" s="235"/>
    </row>
    <row r="30" spans="2:10" ht="30" customHeight="1" x14ac:dyDescent="0.2">
      <c r="B30" s="310" t="s">
        <v>259</v>
      </c>
      <c r="C30" s="310"/>
      <c r="D30" s="310"/>
      <c r="E30" s="310"/>
      <c r="F30" s="310"/>
      <c r="G30" s="310"/>
      <c r="H30" s="310"/>
      <c r="I30" s="310"/>
      <c r="J30" s="310"/>
    </row>
    <row r="31" spans="2:10" ht="30" customHeight="1" x14ac:dyDescent="0.2">
      <c r="B31" s="309" t="s">
        <v>260</v>
      </c>
      <c r="C31" s="309"/>
      <c r="D31" s="309"/>
      <c r="E31" s="309"/>
      <c r="F31" s="309"/>
      <c r="G31" s="309"/>
      <c r="H31" s="309"/>
      <c r="I31" s="309"/>
      <c r="J31" s="309"/>
    </row>
  </sheetData>
  <mergeCells count="6">
    <mergeCell ref="B31:J31"/>
    <mergeCell ref="B25:J25"/>
    <mergeCell ref="B23:J23"/>
    <mergeCell ref="B24:J24"/>
    <mergeCell ref="B28:J28"/>
    <mergeCell ref="B30:J30"/>
  </mergeCells>
  <phoneticPr fontId="2" type="noConversion"/>
  <printOptions horizontalCentered="1"/>
  <pageMargins left="0.25" right="0.25" top="0.75" bottom="0.75" header="0.5" footer="0.5"/>
  <pageSetup orientation="landscape" horizontalDpi="300" verticalDpi="300" r:id="rId1"/>
  <headerFooter alignWithMargins="0">
    <oddFooter>&amp;C&amp;"-,Regular"&amp;P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processID</vt:lpstr>
      <vt:lpstr>Table Index</vt:lpstr>
      <vt:lpstr>1.  Project Financing Summary</vt:lpstr>
      <vt:lpstr>2. Development Cost and Budget</vt:lpstr>
      <vt:lpstr>3. Project Operating Proforma</vt:lpstr>
      <vt:lpstr>4. Balloon Refinancing</vt:lpstr>
      <vt:lpstr>'1.  Project Financing Summary'!Print_Area</vt:lpstr>
      <vt:lpstr>'2. Development Cost and Budget'!Print_Area</vt:lpstr>
      <vt:lpstr>'3. Project Operating Proforma'!Print_Area</vt:lpstr>
      <vt:lpstr>'4. Balloon Refinancing'!Print_Area</vt:lpstr>
      <vt:lpstr>'Table Index'!Print_Area</vt:lpstr>
      <vt:lpstr>'3. Project Operating Proforma'!Print_Titles</vt:lpstr>
    </vt:vector>
  </TitlesOfParts>
  <Manager/>
  <Company>LISC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AIkard@lisc.org</dc:creator>
  <cp:keywords/>
  <dc:description/>
  <cp:lastModifiedBy>Brandon Ivory</cp:lastModifiedBy>
  <cp:revision/>
  <dcterms:created xsi:type="dcterms:W3CDTF">2006-06-13T20:36:32Z</dcterms:created>
  <dcterms:modified xsi:type="dcterms:W3CDTF">2022-02-26T03:04:16Z</dcterms:modified>
  <cp:category/>
  <cp:contentStatus/>
</cp:coreProperties>
</file>